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каз 1831-э" sheetId="6" r:id="rId1"/>
  </sheets>
  <definedNames>
    <definedName name="A1\">'Приказ 1831-э'!$A$644</definedName>
    <definedName name="А1">'Приказ 1831-э'!$PAH$713</definedName>
    <definedName name="_xlnm.Print_Area" localSheetId="0">'Приказ 1831-э'!$A$1:$F$87</definedName>
  </definedNames>
  <calcPr calcId="125725"/>
</workbook>
</file>

<file path=xl/calcChain.xml><?xml version="1.0" encoding="utf-8"?>
<calcChain xmlns="http://schemas.openxmlformats.org/spreadsheetml/2006/main">
  <c r="E34" i="6"/>
  <c r="E29"/>
  <c r="E17"/>
  <c r="E23"/>
  <c r="E60" l="1"/>
  <c r="D52"/>
  <c r="E52"/>
  <c r="E44"/>
  <c r="E14"/>
  <c r="E56"/>
  <c r="D56"/>
  <c r="D50"/>
  <c r="E77"/>
  <c r="E76"/>
  <c r="D47"/>
  <c r="D29"/>
  <c r="D25"/>
  <c r="D17"/>
  <c r="D14" s="1"/>
  <c r="E71" l="1"/>
  <c r="E75" s="1"/>
  <c r="E63"/>
  <c r="E62"/>
  <c r="D62"/>
  <c r="D71"/>
  <c r="D75" s="1"/>
  <c r="D67"/>
  <c r="D63"/>
  <c r="E67"/>
  <c r="E37" l="1"/>
  <c r="D37"/>
  <c r="E27" l="1"/>
  <c r="E24" s="1"/>
  <c r="D27"/>
  <c r="D24" l="1"/>
  <c r="D13" s="1"/>
  <c r="E13"/>
  <c r="E12" s="1"/>
  <c r="D12" l="1"/>
</calcChain>
</file>

<file path=xl/sharedStrings.xml><?xml version="1.0" encoding="utf-8"?>
<sst xmlns="http://schemas.openxmlformats.org/spreadsheetml/2006/main" count="206" uniqueCount="130">
  <si>
    <t>Показатель</t>
  </si>
  <si>
    <t>Примечание</t>
  </si>
  <si>
    <t>1.1.</t>
  </si>
  <si>
    <t>1.1.1.</t>
  </si>
  <si>
    <t>1.1.2.</t>
  </si>
  <si>
    <t>1.1.3.</t>
  </si>
  <si>
    <t>1.2.</t>
  </si>
  <si>
    <t>1.2.1.</t>
  </si>
  <si>
    <t>1.2.2.</t>
  </si>
  <si>
    <t>Фонд оплаты труда</t>
  </si>
  <si>
    <t>отчисления на социальные нужды</t>
  </si>
  <si>
    <t>1.2.3.</t>
  </si>
  <si>
    <t>1.2.4.</t>
  </si>
  <si>
    <t>налог на прибыль</t>
  </si>
  <si>
    <t>1.2.5.</t>
  </si>
  <si>
    <t>прочие налоги</t>
  </si>
  <si>
    <t>1.2.6.</t>
  </si>
  <si>
    <t>1.2.7.</t>
  </si>
  <si>
    <t>N п/п</t>
  </si>
  <si>
    <t>Ед. изм.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</si>
  <si>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</si>
  <si>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</si>
  <si>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</si>
  <si>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</si>
  <si>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</si>
  <si>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</si>
  <si>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</si>
  <si>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</si>
  <si>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</si>
  <si>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</si>
  <si>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</si>
  <si>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</si>
  <si>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</si>
  <si>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</si>
  <si>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</si>
  <si>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</si>
  <si>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</si>
  <si>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</si>
  <si>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</si>
  <si>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</si>
  <si>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</si>
  <si>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</si>
  <si>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</si>
  <si>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</si>
  <si>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</si>
  <si>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</si>
  <si>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</si>
  <si>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</si>
  <si>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</si>
  <si>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</si>
  <si>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</si>
  <si>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</si>
  <si>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</si>
  <si>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</si>
  <si>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</si>
  <si>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</si>
  <si>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</si>
  <si>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</si>
  <si>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</si>
  <si>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</si>
  <si>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</si>
  <si>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</si>
  <si>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</si>
  <si>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</si>
  <si>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</si>
  <si>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</si>
  <si>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</si>
  <si>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</si>
  <si>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</si>
  <si>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</si>
  <si>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</si>
  <si>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</si>
  <si>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</si>
  <si>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</si>
  <si>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</si>
  <si>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</si>
  <si>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</si>
  <si>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</si>
  <si>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</si>
  <si>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Приложение № 2</t>
  </si>
  <si>
    <t>к приказу Федеральной службы по тарифам от 24 октября 2014г. № 1831-э</t>
  </si>
  <si>
    <t>Форма раскрытия информации о структуре и объёмах затрат на оказание услуг  по передаче электрической энергии сетевыми организациями, регулирование деятельности которых осуществляется методом  долгосрочной индексации необходимой валовой выручки</t>
  </si>
  <si>
    <t>Наимнование организации:                 Акционерное общество "Мурманэнергосбыт"</t>
  </si>
  <si>
    <t>ИНН</t>
  </si>
  <si>
    <t>КПП</t>
  </si>
  <si>
    <t>7.1.</t>
  </si>
  <si>
    <r>
      <t xml:space="preserve">Долгосрочный период регулирования  </t>
    </r>
    <r>
      <rPr>
        <b/>
        <sz val="14"/>
        <color theme="1"/>
        <rFont val="Times New Roman"/>
        <family val="1"/>
        <charset val="204"/>
      </rPr>
      <t xml:space="preserve"> 2015 - 2017 гг</t>
    </r>
  </si>
  <si>
    <t>факт</t>
  </si>
  <si>
    <t>1.1.4.</t>
  </si>
  <si>
    <t>1.1.5.</t>
  </si>
  <si>
    <t>1.2.9.</t>
  </si>
  <si>
    <t>1.2.8.</t>
  </si>
  <si>
    <t>1.2.10.</t>
  </si>
  <si>
    <t>1.2.11.</t>
  </si>
  <si>
    <t>1.2.12.</t>
  </si>
  <si>
    <t>1.3.</t>
  </si>
  <si>
    <t>Х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</si>
  <si>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</si>
  <si>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</si>
  <si>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</si>
  <si>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</si>
  <si>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</si>
  <si>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</si>
  <si>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1.1.3.3.1.</t>
  </si>
  <si>
    <t>Ремонт основных фондов</t>
  </si>
  <si>
    <t>1.1.3.3.2</t>
  </si>
  <si>
    <t>Оплата услуг сторонних организаций</t>
  </si>
  <si>
    <t>Расходы на командировки  и представительские раходы</t>
  </si>
  <si>
    <t>Расходы на подготовку кадров</t>
  </si>
  <si>
    <t>Расходы на обеспечение нормальных условий труда по технике безопасности</t>
  </si>
  <si>
    <t>1.1.3.3.3.</t>
  </si>
  <si>
    <t>1.1.3.3.4.</t>
  </si>
  <si>
    <t>1.1.3.3.5.</t>
  </si>
  <si>
    <t>1.1.3.3.6.</t>
  </si>
  <si>
    <t>1.1.3.3.7.</t>
  </si>
  <si>
    <t>Расходы на страхование</t>
  </si>
  <si>
    <t>Другие прочие расходы</t>
  </si>
  <si>
    <r>
      <t>Справочно: расходы на ремонт, всего (</t>
    </r>
    <r>
      <rPr>
        <sz val="12"/>
        <color rgb="FF0000FF"/>
        <rFont val="Times New Roman"/>
        <family val="1"/>
        <charset val="204"/>
      </rPr>
      <t>пункт 1.1.1.2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1.1.2.1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1.1.3.3.1</t>
    </r>
    <r>
      <rPr>
        <sz val="12"/>
        <color theme="1"/>
        <rFont val="Times New Roman"/>
        <family val="1"/>
        <charset val="204"/>
      </rPr>
      <t>)</t>
    </r>
  </si>
  <si>
    <t>руб/МВтч</t>
  </si>
  <si>
    <t>СН1</t>
  </si>
  <si>
    <t>СН2</t>
  </si>
  <si>
    <t>НН</t>
  </si>
  <si>
    <t>2016 год</t>
  </si>
  <si>
    <t>фонд заработной платы</t>
  </si>
  <si>
    <t>льготный проезд</t>
  </si>
  <si>
    <t xml:space="preserve">прочие выплаты </t>
  </si>
  <si>
    <t>прочие неподконтрольные расходы</t>
  </si>
  <si>
    <t>Норматив технологического расхода (потерь) электрической энергии, установленный Минэнерго России</t>
  </si>
  <si>
    <t>-</t>
  </si>
  <si>
    <t>Утверждено КТР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</si>
</sst>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164" fontId="0" fillId="2" borderId="1" xfId="0" applyNumberFormat="1" applyFill="1" applyBorder="1" applyAlignment="1">
      <alignment vertical="center" wrapText="1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6" fontId="3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justify" vertical="top" wrapText="1"/>
    </xf>
    <xf numFmtId="164" fontId="0" fillId="2" borderId="0" xfId="0" applyNumberFormat="1" applyFill="1"/>
    <xf numFmtId="0" fontId="3" fillId="2" borderId="1" xfId="0" applyFont="1" applyFill="1" applyBorder="1" applyAlignment="1">
      <alignment horizontal="justify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 indent="10"/>
    </xf>
    <xf numFmtId="0" fontId="10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wrapText="1"/>
    </xf>
    <xf numFmtId="1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0" borderId="0" xfId="1" applyAlignment="1" applyProtection="1">
      <alignment vertical="top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3FDFF"/>
      <color rgb="FFFFEB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86"/>
  <sheetViews>
    <sheetView tabSelected="1" topLeftCell="B25" workbookViewId="0">
      <selection activeCell="E37" sqref="E37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0.5703125" bestFit="1" customWidth="1"/>
  </cols>
  <sheetData>
    <row r="1" spans="1:7" ht="15.75">
      <c r="A1" s="3"/>
      <c r="B1" s="3"/>
      <c r="C1" s="3" t="s">
        <v>79</v>
      </c>
      <c r="D1" s="3"/>
      <c r="E1" s="3"/>
      <c r="F1" s="3"/>
    </row>
    <row r="2" spans="1:7" ht="51" customHeight="1">
      <c r="A2" s="3"/>
      <c r="B2" s="3"/>
      <c r="C2" s="66" t="s">
        <v>80</v>
      </c>
      <c r="D2" s="66"/>
      <c r="E2" s="66"/>
      <c r="F2" s="66"/>
    </row>
    <row r="3" spans="1:7" ht="69.75" customHeight="1">
      <c r="A3" s="67" t="s">
        <v>81</v>
      </c>
      <c r="B3" s="67"/>
      <c r="C3" s="67"/>
      <c r="D3" s="67"/>
      <c r="E3" s="67"/>
      <c r="F3" s="67"/>
    </row>
    <row r="4" spans="1:7" ht="38.25" customHeight="1">
      <c r="A4" s="6" t="s">
        <v>82</v>
      </c>
      <c r="B4" s="6"/>
      <c r="C4" s="7"/>
      <c r="D4" s="5"/>
      <c r="E4" s="5"/>
      <c r="F4" s="5"/>
    </row>
    <row r="5" spans="1:7" ht="19.5" customHeight="1">
      <c r="A5" s="8" t="s">
        <v>83</v>
      </c>
      <c r="B5" s="8">
        <v>5190907139</v>
      </c>
      <c r="C5" s="9"/>
      <c r="D5" s="4"/>
      <c r="E5" s="4"/>
      <c r="F5" s="4"/>
    </row>
    <row r="6" spans="1:7" ht="19.5" customHeight="1">
      <c r="A6" s="8" t="s">
        <v>84</v>
      </c>
      <c r="B6" s="8">
        <v>519950001</v>
      </c>
      <c r="C6" s="9"/>
      <c r="D6" s="4"/>
      <c r="E6" s="4"/>
      <c r="F6" s="4"/>
    </row>
    <row r="7" spans="1:7" ht="19.5" customHeight="1">
      <c r="A7" s="8" t="s">
        <v>86</v>
      </c>
      <c r="B7" s="8"/>
      <c r="C7" s="9"/>
      <c r="D7" s="4"/>
      <c r="E7" s="4"/>
      <c r="F7" s="4"/>
    </row>
    <row r="8" spans="1:7" ht="15.75">
      <c r="A8" s="3"/>
      <c r="B8" s="3"/>
      <c r="C8" s="3"/>
      <c r="D8" s="3"/>
      <c r="E8" s="3"/>
      <c r="F8" s="3"/>
    </row>
    <row r="9" spans="1:7" ht="15.75">
      <c r="A9" s="68" t="s">
        <v>18</v>
      </c>
      <c r="B9" s="68" t="s">
        <v>0</v>
      </c>
      <c r="C9" s="68" t="s">
        <v>19</v>
      </c>
      <c r="D9" s="69" t="s">
        <v>122</v>
      </c>
      <c r="E9" s="70"/>
      <c r="F9" s="71" t="s">
        <v>1</v>
      </c>
    </row>
    <row r="10" spans="1:7" ht="42.75" customHeight="1">
      <c r="A10" s="68"/>
      <c r="B10" s="68"/>
      <c r="C10" s="68"/>
      <c r="D10" s="55" t="s">
        <v>129</v>
      </c>
      <c r="E10" s="13" t="s">
        <v>87</v>
      </c>
      <c r="F10" s="72"/>
    </row>
    <row r="11" spans="1:7" ht="24.95" customHeight="1">
      <c r="A11" s="14" t="s">
        <v>20</v>
      </c>
      <c r="B11" s="15" t="s">
        <v>21</v>
      </c>
      <c r="C11" s="14" t="s">
        <v>22</v>
      </c>
      <c r="D11" s="14" t="s">
        <v>22</v>
      </c>
      <c r="E11" s="14" t="s">
        <v>22</v>
      </c>
      <c r="F11" s="14" t="s">
        <v>22</v>
      </c>
    </row>
    <row r="12" spans="1:7" ht="30" customHeight="1">
      <c r="A12" s="14">
        <v>1</v>
      </c>
      <c r="B12" s="16" t="s">
        <v>23</v>
      </c>
      <c r="C12" s="17" t="s">
        <v>24</v>
      </c>
      <c r="D12" s="18">
        <f>D13+D37+D51</f>
        <v>163457.48300000001</v>
      </c>
      <c r="E12" s="18">
        <f>E13+E37+E51</f>
        <v>163078.61499999999</v>
      </c>
      <c r="F12" s="19"/>
      <c r="G12" s="2"/>
    </row>
    <row r="13" spans="1:7" ht="24.95" customHeight="1">
      <c r="A13" s="20" t="s">
        <v>2</v>
      </c>
      <c r="B13" s="16" t="s">
        <v>25</v>
      </c>
      <c r="C13" s="17" t="s">
        <v>24</v>
      </c>
      <c r="D13" s="18">
        <f>D14+D19+D24+D35+D36</f>
        <v>89270.342000000004</v>
      </c>
      <c r="E13" s="18">
        <f>E14+E19+E24+E35+E36</f>
        <v>90586.885000000009</v>
      </c>
      <c r="F13" s="19"/>
    </row>
    <row r="14" spans="1:7" ht="24.95" customHeight="1">
      <c r="A14" s="21" t="s">
        <v>3</v>
      </c>
      <c r="B14" s="16" t="s">
        <v>26</v>
      </c>
      <c r="C14" s="17" t="s">
        <v>24</v>
      </c>
      <c r="D14" s="18">
        <f>D15+D17</f>
        <v>4672.7309999999998</v>
      </c>
      <c r="E14" s="18">
        <f>E15+E17</f>
        <v>3260.1549999999997</v>
      </c>
      <c r="F14" s="19"/>
    </row>
    <row r="15" spans="1:7" ht="24.95" customHeight="1">
      <c r="A15" s="14" t="s">
        <v>27</v>
      </c>
      <c r="B15" s="15" t="s">
        <v>28</v>
      </c>
      <c r="C15" s="14" t="s">
        <v>24</v>
      </c>
      <c r="D15" s="22">
        <v>4269.5609999999997</v>
      </c>
      <c r="E15" s="22">
        <v>2907.491</v>
      </c>
      <c r="F15" s="23"/>
    </row>
    <row r="16" spans="1:7" ht="24.95" customHeight="1">
      <c r="A16" s="42" t="s">
        <v>29</v>
      </c>
      <c r="B16" s="37" t="s">
        <v>33</v>
      </c>
      <c r="C16" s="42" t="s">
        <v>24</v>
      </c>
      <c r="D16" s="46"/>
      <c r="E16" s="22">
        <v>325.346</v>
      </c>
      <c r="F16" s="23"/>
    </row>
    <row r="17" spans="1:6" ht="51" customHeight="1">
      <c r="A17" s="14" t="s">
        <v>30</v>
      </c>
      <c r="B17" s="15" t="s">
        <v>31</v>
      </c>
      <c r="C17" s="14" t="s">
        <v>24</v>
      </c>
      <c r="D17" s="22">
        <f>876.983-473.813</f>
        <v>403.16999999999996</v>
      </c>
      <c r="E17" s="22">
        <f>564.97-212.306</f>
        <v>352.66399999999999</v>
      </c>
      <c r="F17" s="23"/>
    </row>
    <row r="18" spans="1:6" ht="24.95" customHeight="1">
      <c r="A18" s="42" t="s">
        <v>32</v>
      </c>
      <c r="B18" s="37" t="s">
        <v>33</v>
      </c>
      <c r="C18" s="42" t="s">
        <v>24</v>
      </c>
      <c r="D18" s="24"/>
      <c r="E18" s="23"/>
      <c r="F18" s="23"/>
    </row>
    <row r="19" spans="1:6" ht="24.95" customHeight="1">
      <c r="A19" s="25" t="s">
        <v>4</v>
      </c>
      <c r="B19" s="15" t="s">
        <v>9</v>
      </c>
      <c r="C19" s="14" t="s">
        <v>24</v>
      </c>
      <c r="D19" s="22">
        <v>75309.11</v>
      </c>
      <c r="E19" s="22">
        <v>74734.214000000007</v>
      </c>
      <c r="F19" s="23"/>
    </row>
    <row r="20" spans="1:6" ht="24.95" hidden="1" customHeight="1" outlineLevel="1">
      <c r="A20" s="47"/>
      <c r="B20" s="48" t="s">
        <v>123</v>
      </c>
      <c r="C20" s="49" t="s">
        <v>24</v>
      </c>
      <c r="D20" s="50">
        <v>73977.039999999994</v>
      </c>
      <c r="E20" s="50">
        <v>73604.788</v>
      </c>
      <c r="F20" s="51"/>
    </row>
    <row r="21" spans="1:6" ht="24.95" hidden="1" customHeight="1" outlineLevel="1">
      <c r="A21" s="47"/>
      <c r="B21" s="48" t="s">
        <v>124</v>
      </c>
      <c r="C21" s="49" t="s">
        <v>24</v>
      </c>
      <c r="D21" s="50">
        <v>1332.07</v>
      </c>
      <c r="E21" s="50">
        <v>963.66800000000001</v>
      </c>
      <c r="F21" s="52"/>
    </row>
    <row r="22" spans="1:6" ht="24.95" hidden="1" customHeight="1" outlineLevel="1">
      <c r="A22" s="47"/>
      <c r="B22" s="48" t="s">
        <v>125</v>
      </c>
      <c r="C22" s="49" t="s">
        <v>24</v>
      </c>
      <c r="D22" s="50"/>
      <c r="E22" s="50">
        <v>165.75800000000001</v>
      </c>
      <c r="F22" s="52"/>
    </row>
    <row r="23" spans="1:6" ht="24.95" customHeight="1" collapsed="1">
      <c r="A23" s="43" t="s">
        <v>34</v>
      </c>
      <c r="B23" s="37" t="s">
        <v>33</v>
      </c>
      <c r="C23" s="42" t="s">
        <v>24</v>
      </c>
      <c r="D23" s="24"/>
      <c r="E23" s="23">
        <f>728.387+5715.832</f>
        <v>6444.2190000000001</v>
      </c>
      <c r="F23" s="23"/>
    </row>
    <row r="24" spans="1:6" ht="24.95" customHeight="1">
      <c r="A24" s="27" t="s">
        <v>5</v>
      </c>
      <c r="B24" s="15" t="s">
        <v>35</v>
      </c>
      <c r="C24" s="14" t="s">
        <v>24</v>
      </c>
      <c r="D24" s="22">
        <f>D25+D26+D27</f>
        <v>9288.5010000000002</v>
      </c>
      <c r="E24" s="22">
        <f>E25+E26+E27</f>
        <v>12592.516000000001</v>
      </c>
      <c r="F24" s="23"/>
    </row>
    <row r="25" spans="1:6" ht="34.5" customHeight="1">
      <c r="A25" s="26" t="s">
        <v>36</v>
      </c>
      <c r="B25" s="15" t="s">
        <v>37</v>
      </c>
      <c r="C25" s="14" t="s">
        <v>24</v>
      </c>
      <c r="D25" s="24">
        <f>423.95</f>
        <v>423.95</v>
      </c>
      <c r="E25" s="24">
        <v>320.40100000000001</v>
      </c>
      <c r="F25" s="23"/>
    </row>
    <row r="26" spans="1:6" ht="24.95" customHeight="1">
      <c r="A26" s="26" t="s">
        <v>38</v>
      </c>
      <c r="B26" s="15" t="s">
        <v>39</v>
      </c>
      <c r="C26" s="14" t="s">
        <v>24</v>
      </c>
      <c r="D26" s="24">
        <v>473.81299999999999</v>
      </c>
      <c r="E26" s="24">
        <v>212.30600000000001</v>
      </c>
      <c r="F26" s="23"/>
    </row>
    <row r="27" spans="1:6" ht="24.95" customHeight="1">
      <c r="A27" s="26" t="s">
        <v>40</v>
      </c>
      <c r="B27" s="28" t="s">
        <v>41</v>
      </c>
      <c r="C27" s="14" t="s">
        <v>24</v>
      </c>
      <c r="D27" s="24">
        <f>SUM(D28:D34)</f>
        <v>8390.7379999999994</v>
      </c>
      <c r="E27" s="24">
        <f>SUM(E28:E34)</f>
        <v>12059.809000000001</v>
      </c>
      <c r="F27" s="23"/>
    </row>
    <row r="28" spans="1:6" ht="40.5" customHeight="1">
      <c r="A28" s="26" t="s">
        <v>103</v>
      </c>
      <c r="B28" s="15" t="s">
        <v>104</v>
      </c>
      <c r="C28" s="26" t="s">
        <v>24</v>
      </c>
      <c r="D28" s="22">
        <v>2294.3249999999998</v>
      </c>
      <c r="E28" s="22">
        <v>1052.163</v>
      </c>
      <c r="F28" s="59"/>
    </row>
    <row r="29" spans="1:6" ht="24.95" customHeight="1">
      <c r="A29" s="26" t="s">
        <v>105</v>
      </c>
      <c r="B29" s="15" t="s">
        <v>106</v>
      </c>
      <c r="C29" s="26" t="s">
        <v>24</v>
      </c>
      <c r="D29" s="29">
        <f>916.167+890.049+165.286</f>
        <v>1971.502</v>
      </c>
      <c r="E29" s="24">
        <f>528.125+166.372+188.637+338.393</f>
        <v>1221.527</v>
      </c>
      <c r="F29" s="23"/>
    </row>
    <row r="30" spans="1:6" ht="24.95" customHeight="1">
      <c r="A30" s="26" t="s">
        <v>110</v>
      </c>
      <c r="B30" s="15" t="s">
        <v>107</v>
      </c>
      <c r="C30" s="26" t="s">
        <v>24</v>
      </c>
      <c r="D30" s="24">
        <v>85.712000000000003</v>
      </c>
      <c r="E30" s="24">
        <v>0</v>
      </c>
      <c r="F30" s="23"/>
    </row>
    <row r="31" spans="1:6" ht="24.95" customHeight="1">
      <c r="A31" s="26" t="s">
        <v>111</v>
      </c>
      <c r="B31" s="15" t="s">
        <v>108</v>
      </c>
      <c r="C31" s="26" t="s">
        <v>24</v>
      </c>
      <c r="D31" s="24">
        <v>49.71</v>
      </c>
      <c r="E31" s="24">
        <v>105.03</v>
      </c>
      <c r="F31" s="23"/>
    </row>
    <row r="32" spans="1:6" ht="34.5" customHeight="1">
      <c r="A32" s="26" t="s">
        <v>112</v>
      </c>
      <c r="B32" s="30" t="s">
        <v>109</v>
      </c>
      <c r="C32" s="26" t="s">
        <v>24</v>
      </c>
      <c r="D32" s="24">
        <v>1402.847</v>
      </c>
      <c r="E32" s="24">
        <v>1483.712</v>
      </c>
      <c r="F32" s="23"/>
    </row>
    <row r="33" spans="1:6" ht="34.5" customHeight="1">
      <c r="A33" s="26" t="s">
        <v>113</v>
      </c>
      <c r="B33" s="30" t="s">
        <v>115</v>
      </c>
      <c r="C33" s="26" t="s">
        <v>24</v>
      </c>
      <c r="D33" s="24">
        <v>194.09200000000001</v>
      </c>
      <c r="E33" s="24">
        <v>234.18799999999999</v>
      </c>
      <c r="F33" s="23"/>
    </row>
    <row r="34" spans="1:6" ht="24.95" customHeight="1">
      <c r="A34" s="26" t="s">
        <v>114</v>
      </c>
      <c r="B34" s="15" t="s">
        <v>116</v>
      </c>
      <c r="C34" s="26" t="s">
        <v>24</v>
      </c>
      <c r="D34" s="24">
        <v>2392.5500000000002</v>
      </c>
      <c r="E34" s="24">
        <f>6972.143+991.046</f>
        <v>7963.1890000000003</v>
      </c>
      <c r="F34" s="23"/>
    </row>
    <row r="35" spans="1:6" ht="36.75" customHeight="1">
      <c r="A35" s="27" t="s">
        <v>88</v>
      </c>
      <c r="B35" s="15" t="s">
        <v>42</v>
      </c>
      <c r="C35" s="14" t="s">
        <v>24</v>
      </c>
      <c r="D35" s="24"/>
      <c r="E35" s="24"/>
      <c r="F35" s="23"/>
    </row>
    <row r="36" spans="1:6" ht="24.95" customHeight="1">
      <c r="A36" s="27" t="s">
        <v>89</v>
      </c>
      <c r="B36" s="15" t="s">
        <v>43</v>
      </c>
      <c r="C36" s="14" t="s">
        <v>24</v>
      </c>
      <c r="D36" s="24"/>
      <c r="E36" s="24"/>
      <c r="F36" s="23"/>
    </row>
    <row r="37" spans="1:6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74187.141000000018</v>
      </c>
      <c r="E37" s="32">
        <f>SUM(E38:E47)+E49+E50</f>
        <v>72491.73</v>
      </c>
      <c r="F37" s="33"/>
    </row>
    <row r="38" spans="1:6" ht="24.95" customHeight="1">
      <c r="A38" s="27" t="s">
        <v>7</v>
      </c>
      <c r="B38" s="15" t="s">
        <v>45</v>
      </c>
      <c r="C38" s="14" t="s">
        <v>24</v>
      </c>
      <c r="D38" s="24"/>
      <c r="E38" s="23"/>
      <c r="F38" s="23"/>
    </row>
    <row r="39" spans="1:6" ht="33.75" customHeight="1">
      <c r="A39" s="27" t="s">
        <v>8</v>
      </c>
      <c r="B39" s="15" t="s">
        <v>46</v>
      </c>
      <c r="C39" s="14" t="s">
        <v>24</v>
      </c>
      <c r="D39" s="24"/>
      <c r="E39" s="23"/>
      <c r="F39" s="23"/>
    </row>
    <row r="40" spans="1:6" ht="24.95" customHeight="1">
      <c r="A40" s="27" t="s">
        <v>11</v>
      </c>
      <c r="B40" s="15" t="s">
        <v>47</v>
      </c>
      <c r="C40" s="14" t="s">
        <v>24</v>
      </c>
      <c r="D40" s="1">
        <v>29575.251</v>
      </c>
      <c r="E40" s="1">
        <v>29675.057000000001</v>
      </c>
      <c r="F40" s="23"/>
    </row>
    <row r="41" spans="1:6" ht="24.95" customHeight="1">
      <c r="A41" s="27" t="s">
        <v>12</v>
      </c>
      <c r="B41" s="15" t="s">
        <v>10</v>
      </c>
      <c r="C41" s="14" t="s">
        <v>24</v>
      </c>
      <c r="D41" s="1">
        <v>22341.065999999999</v>
      </c>
      <c r="E41" s="1">
        <v>21966.402999999998</v>
      </c>
      <c r="F41" s="23"/>
    </row>
    <row r="42" spans="1:6" ht="36.75" customHeight="1">
      <c r="A42" s="27" t="s">
        <v>14</v>
      </c>
      <c r="B42" s="15" t="s">
        <v>48</v>
      </c>
      <c r="C42" s="14" t="s">
        <v>24</v>
      </c>
      <c r="D42" s="24"/>
      <c r="E42" s="23"/>
      <c r="F42" s="23"/>
    </row>
    <row r="43" spans="1:6" ht="24.95" customHeight="1">
      <c r="A43" s="27" t="s">
        <v>16</v>
      </c>
      <c r="B43" s="15" t="s">
        <v>49</v>
      </c>
      <c r="C43" s="14" t="s">
        <v>24</v>
      </c>
      <c r="D43" s="1">
        <v>163.58799999999999</v>
      </c>
      <c r="E43" s="1">
        <v>988.553</v>
      </c>
      <c r="F43" s="23"/>
    </row>
    <row r="44" spans="1:6" ht="24.95" customHeight="1">
      <c r="A44" s="27" t="s">
        <v>17</v>
      </c>
      <c r="B44" s="15" t="s">
        <v>50</v>
      </c>
      <c r="C44" s="14" t="s">
        <v>24</v>
      </c>
      <c r="D44" s="24">
        <v>14164.467000000001</v>
      </c>
      <c r="E44" s="23">
        <f>14079.946-320.401</f>
        <v>13759.545</v>
      </c>
      <c r="F44" s="23"/>
    </row>
    <row r="45" spans="1:6" ht="24.95" customHeight="1">
      <c r="A45" s="27" t="s">
        <v>91</v>
      </c>
      <c r="B45" s="15" t="s">
        <v>13</v>
      </c>
      <c r="C45" s="14" t="s">
        <v>24</v>
      </c>
      <c r="D45" s="1">
        <v>3647.1039999999998</v>
      </c>
      <c r="E45" s="1">
        <v>3519.9859999999999</v>
      </c>
      <c r="F45" s="23"/>
    </row>
    <row r="46" spans="1:6" ht="24.95" customHeight="1">
      <c r="A46" s="27" t="s">
        <v>90</v>
      </c>
      <c r="B46" s="15" t="s">
        <v>15</v>
      </c>
      <c r="C46" s="14" t="s">
        <v>24</v>
      </c>
      <c r="D46" s="1">
        <v>61.125</v>
      </c>
      <c r="E46" s="1">
        <v>84.896000000000001</v>
      </c>
      <c r="F46" s="23"/>
    </row>
    <row r="47" spans="1:6" ht="54" customHeight="1">
      <c r="A47" s="27" t="s">
        <v>92</v>
      </c>
      <c r="B47" s="15" t="s">
        <v>51</v>
      </c>
      <c r="C47" s="45" t="s">
        <v>24</v>
      </c>
      <c r="D47" s="1">
        <f>841.32</f>
        <v>841.32</v>
      </c>
      <c r="E47" s="1">
        <v>298.61</v>
      </c>
      <c r="F47" s="23"/>
    </row>
    <row r="48" spans="1:6" ht="24.95" customHeight="1">
      <c r="A48" s="26" t="s">
        <v>52</v>
      </c>
      <c r="B48" s="15" t="s">
        <v>53</v>
      </c>
      <c r="C48" s="14" t="s">
        <v>54</v>
      </c>
      <c r="D48" s="57">
        <v>72</v>
      </c>
      <c r="E48" s="58">
        <v>47</v>
      </c>
      <c r="F48" s="23"/>
    </row>
    <row r="49" spans="1:6" ht="104.25" customHeight="1">
      <c r="A49" s="27" t="s">
        <v>93</v>
      </c>
      <c r="B49" s="15" t="s">
        <v>55</v>
      </c>
      <c r="C49" s="14" t="s">
        <v>24</v>
      </c>
      <c r="D49" s="24"/>
      <c r="E49" s="44"/>
      <c r="F49" s="23"/>
    </row>
    <row r="50" spans="1:6" ht="24.95" customHeight="1">
      <c r="A50" s="27" t="s">
        <v>94</v>
      </c>
      <c r="B50" s="15" t="s">
        <v>126</v>
      </c>
      <c r="C50" s="14" t="s">
        <v>24</v>
      </c>
      <c r="D50" s="1">
        <f>1721.531-841.32+2513.009</f>
        <v>3393.22</v>
      </c>
      <c r="E50" s="1">
        <v>2198.6799999999998</v>
      </c>
      <c r="F50" s="23"/>
    </row>
    <row r="51" spans="1:6" ht="39" customHeight="1">
      <c r="A51" s="34" t="s">
        <v>95</v>
      </c>
      <c r="B51" s="15" t="s">
        <v>56</v>
      </c>
      <c r="C51" s="14" t="s">
        <v>24</v>
      </c>
      <c r="D51" s="23"/>
      <c r="E51" s="23"/>
      <c r="F51" s="23"/>
    </row>
    <row r="52" spans="1:6" ht="44.25" customHeight="1">
      <c r="A52" s="26" t="s">
        <v>57</v>
      </c>
      <c r="B52" s="15" t="s">
        <v>117</v>
      </c>
      <c r="C52" s="14" t="s">
        <v>24</v>
      </c>
      <c r="D52" s="24">
        <f>D16+D18+D23+D28</f>
        <v>2294.3249999999998</v>
      </c>
      <c r="E52" s="24">
        <f>E16+E18+E23+E28</f>
        <v>7821.728000000001</v>
      </c>
      <c r="F52" s="23"/>
    </row>
    <row r="53" spans="1:6" ht="39" customHeight="1">
      <c r="A53" s="54" t="s">
        <v>58</v>
      </c>
      <c r="B53" s="16" t="s">
        <v>59</v>
      </c>
      <c r="C53" s="17" t="s">
        <v>24</v>
      </c>
      <c r="D53" s="18">
        <v>23224.89</v>
      </c>
      <c r="E53" s="18">
        <v>24845.393</v>
      </c>
      <c r="F53" s="19"/>
    </row>
    <row r="54" spans="1:6" ht="24.95" customHeight="1">
      <c r="A54" s="62" t="s">
        <v>2</v>
      </c>
      <c r="B54" s="15" t="s">
        <v>60</v>
      </c>
      <c r="C54" s="63" t="s">
        <v>62</v>
      </c>
      <c r="D54" s="73">
        <v>12094.9</v>
      </c>
      <c r="E54" s="65">
        <v>13704.615</v>
      </c>
      <c r="F54" s="65"/>
    </row>
    <row r="55" spans="1:6" ht="24.95" customHeight="1">
      <c r="A55" s="62"/>
      <c r="B55" s="15" t="s">
        <v>61</v>
      </c>
      <c r="C55" s="63"/>
      <c r="D55" s="73"/>
      <c r="E55" s="65"/>
      <c r="F55" s="65"/>
    </row>
    <row r="56" spans="1:6" ht="24.95" customHeight="1">
      <c r="A56" s="62" t="s">
        <v>6</v>
      </c>
      <c r="B56" s="15" t="s">
        <v>60</v>
      </c>
      <c r="C56" s="63" t="s">
        <v>118</v>
      </c>
      <c r="D56" s="64">
        <f>D53/D54*1000</f>
        <v>1920.221746355902</v>
      </c>
      <c r="E56" s="64">
        <f>E53/E54*1000</f>
        <v>1812.9216326033238</v>
      </c>
      <c r="F56" s="65"/>
    </row>
    <row r="57" spans="1:6" ht="37.5" customHeight="1">
      <c r="A57" s="62"/>
      <c r="B57" s="15" t="s">
        <v>63</v>
      </c>
      <c r="C57" s="63"/>
      <c r="D57" s="64"/>
      <c r="E57" s="64"/>
      <c r="F57" s="65"/>
    </row>
    <row r="58" spans="1:6" ht="53.25" customHeight="1">
      <c r="A58" s="26" t="s">
        <v>64</v>
      </c>
      <c r="B58" s="15" t="s">
        <v>65</v>
      </c>
      <c r="C58" s="14" t="s">
        <v>22</v>
      </c>
      <c r="D58" s="14" t="s">
        <v>22</v>
      </c>
      <c r="E58" s="14" t="s">
        <v>22</v>
      </c>
      <c r="F58" s="14" t="s">
        <v>22</v>
      </c>
    </row>
    <row r="59" spans="1:6" ht="29.25" customHeight="1">
      <c r="A59" s="26">
        <v>1</v>
      </c>
      <c r="B59" s="15" t="s">
        <v>66</v>
      </c>
      <c r="C59" s="14" t="s">
        <v>67</v>
      </c>
      <c r="D59" s="44">
        <v>3780</v>
      </c>
      <c r="E59" s="44">
        <v>3818</v>
      </c>
      <c r="F59" s="23"/>
    </row>
    <row r="60" spans="1:6" ht="24.95" customHeight="1">
      <c r="A60" s="26">
        <v>2</v>
      </c>
      <c r="B60" s="15" t="s">
        <v>68</v>
      </c>
      <c r="C60" s="14" t="s">
        <v>69</v>
      </c>
      <c r="D60" s="23">
        <v>118.3</v>
      </c>
      <c r="E60" s="23">
        <f>118.3+0.5</f>
        <v>118.8</v>
      </c>
      <c r="F60" s="23"/>
    </row>
    <row r="61" spans="1:6" ht="24.95" customHeight="1">
      <c r="A61" s="26"/>
      <c r="B61" s="37" t="s">
        <v>119</v>
      </c>
      <c r="C61" s="35" t="s">
        <v>69</v>
      </c>
      <c r="D61" s="36">
        <v>20</v>
      </c>
      <c r="E61" s="36">
        <v>20</v>
      </c>
      <c r="F61" s="36"/>
    </row>
    <row r="62" spans="1:6" ht="37.5" customHeight="1">
      <c r="A62" s="26"/>
      <c r="B62" s="37" t="s">
        <v>120</v>
      </c>
      <c r="C62" s="14" t="s">
        <v>69</v>
      </c>
      <c r="D62" s="23">
        <f>D60-D61</f>
        <v>98.3</v>
      </c>
      <c r="E62" s="36">
        <f>E60-E61</f>
        <v>98.8</v>
      </c>
      <c r="F62" s="23"/>
    </row>
    <row r="63" spans="1:6" ht="24.95" customHeight="1">
      <c r="A63" s="26">
        <v>3</v>
      </c>
      <c r="B63" s="16" t="s">
        <v>70</v>
      </c>
      <c r="C63" s="17" t="s">
        <v>71</v>
      </c>
      <c r="D63" s="39">
        <f>D64+D65+D66</f>
        <v>1051.55</v>
      </c>
      <c r="E63" s="39">
        <f>E64+E65+E66</f>
        <v>1051.31</v>
      </c>
      <c r="F63" s="23"/>
    </row>
    <row r="64" spans="1:6" ht="35.25" customHeight="1">
      <c r="A64" s="26"/>
      <c r="B64" s="37" t="s">
        <v>119</v>
      </c>
      <c r="C64" s="14" t="s">
        <v>71</v>
      </c>
      <c r="D64" s="23"/>
      <c r="E64" s="38"/>
      <c r="F64" s="23"/>
    </row>
    <row r="65" spans="1:7" ht="35.25" customHeight="1">
      <c r="A65" s="26"/>
      <c r="B65" s="37" t="s">
        <v>120</v>
      </c>
      <c r="C65" s="14" t="s">
        <v>71</v>
      </c>
      <c r="D65" s="53">
        <v>631.39</v>
      </c>
      <c r="E65" s="56">
        <v>625.44000000000005</v>
      </c>
      <c r="F65" s="23"/>
    </row>
    <row r="66" spans="1:7" ht="35.25" customHeight="1">
      <c r="A66" s="26"/>
      <c r="B66" s="37" t="s">
        <v>121</v>
      </c>
      <c r="C66" s="14" t="s">
        <v>71</v>
      </c>
      <c r="D66" s="44">
        <v>420.16</v>
      </c>
      <c r="E66" s="56">
        <v>425.87</v>
      </c>
      <c r="F66" s="23"/>
    </row>
    <row r="67" spans="1:7" ht="24.95" customHeight="1">
      <c r="A67" s="26">
        <v>4</v>
      </c>
      <c r="B67" s="16" t="s">
        <v>72</v>
      </c>
      <c r="C67" s="17" t="s">
        <v>71</v>
      </c>
      <c r="D67" s="39">
        <f>D68+D69+D70</f>
        <v>1917.5</v>
      </c>
      <c r="E67" s="39">
        <f>E68+E69+E70</f>
        <v>1965.1</v>
      </c>
      <c r="F67" s="23"/>
    </row>
    <row r="68" spans="1:7" ht="24.95" customHeight="1">
      <c r="A68" s="26"/>
      <c r="B68" s="37" t="s">
        <v>119</v>
      </c>
      <c r="C68" s="14" t="s">
        <v>71</v>
      </c>
      <c r="D68" s="38">
        <v>92</v>
      </c>
      <c r="E68" s="56">
        <v>92</v>
      </c>
      <c r="F68" s="23"/>
    </row>
    <row r="69" spans="1:7" ht="24.95" customHeight="1">
      <c r="A69" s="26"/>
      <c r="B69" s="37" t="s">
        <v>120</v>
      </c>
      <c r="C69" s="14" t="s">
        <v>71</v>
      </c>
      <c r="D69" s="53">
        <v>1825.5</v>
      </c>
      <c r="E69" s="56">
        <v>1873.1</v>
      </c>
      <c r="F69" s="23"/>
    </row>
    <row r="70" spans="1:7" ht="24.95" customHeight="1">
      <c r="A70" s="26"/>
      <c r="B70" s="37" t="s">
        <v>121</v>
      </c>
      <c r="C70" s="14" t="s">
        <v>71</v>
      </c>
      <c r="D70" s="23"/>
      <c r="E70" s="44"/>
      <c r="F70" s="23"/>
    </row>
    <row r="71" spans="1:7" ht="24.95" customHeight="1">
      <c r="A71" s="26">
        <v>5</v>
      </c>
      <c r="B71" s="16" t="s">
        <v>73</v>
      </c>
      <c r="C71" s="17" t="s">
        <v>74</v>
      </c>
      <c r="D71" s="19">
        <f>D73+D74</f>
        <v>390.07499999999999</v>
      </c>
      <c r="E71" s="18">
        <f>E73+E74</f>
        <v>390.49</v>
      </c>
      <c r="F71" s="23"/>
      <c r="G71" s="2"/>
    </row>
    <row r="72" spans="1:7" ht="24.95" customHeight="1">
      <c r="A72" s="26"/>
      <c r="B72" s="37" t="s">
        <v>119</v>
      </c>
      <c r="C72" s="14" t="s">
        <v>74</v>
      </c>
      <c r="D72" s="23"/>
      <c r="E72" s="23"/>
      <c r="F72" s="23"/>
    </row>
    <row r="73" spans="1:7" ht="24.95" customHeight="1">
      <c r="A73" s="26"/>
      <c r="B73" s="37" t="s">
        <v>120</v>
      </c>
      <c r="C73" s="14" t="s">
        <v>74</v>
      </c>
      <c r="D73" s="24">
        <v>230.81</v>
      </c>
      <c r="E73" s="24">
        <v>229.11</v>
      </c>
      <c r="F73" s="23"/>
    </row>
    <row r="74" spans="1:7" ht="24.95" customHeight="1">
      <c r="A74" s="26"/>
      <c r="B74" s="37" t="s">
        <v>121</v>
      </c>
      <c r="C74" s="14" t="s">
        <v>74</v>
      </c>
      <c r="D74" s="44">
        <v>159.26499999999999</v>
      </c>
      <c r="E74" s="24">
        <v>161.38</v>
      </c>
      <c r="F74" s="23"/>
    </row>
    <row r="75" spans="1:7" ht="24.95" customHeight="1">
      <c r="A75" s="26">
        <v>6</v>
      </c>
      <c r="B75" s="15" t="s">
        <v>75</v>
      </c>
      <c r="C75" s="14" t="s">
        <v>76</v>
      </c>
      <c r="D75" s="38">
        <f>(133.918+147.324)/D71*100</f>
        <v>72.099468051015833</v>
      </c>
      <c r="E75" s="38">
        <f>(145.624+136.033)/E71*100</f>
        <v>72.129119823811109</v>
      </c>
      <c r="F75" s="23"/>
    </row>
    <row r="76" spans="1:7" ht="38.25" customHeight="1">
      <c r="A76" s="26">
        <v>7</v>
      </c>
      <c r="B76" s="15" t="s">
        <v>77</v>
      </c>
      <c r="C76" s="14" t="s">
        <v>24</v>
      </c>
      <c r="D76" s="23"/>
      <c r="E76" s="23">
        <f>7378+156</f>
        <v>7534</v>
      </c>
      <c r="F76" s="36"/>
    </row>
    <row r="77" spans="1:7" ht="24.95" customHeight="1">
      <c r="A77" s="34" t="s">
        <v>85</v>
      </c>
      <c r="B77" s="15" t="s">
        <v>78</v>
      </c>
      <c r="C77" s="14" t="s">
        <v>24</v>
      </c>
      <c r="D77" s="23"/>
      <c r="E77" s="23">
        <f>7378+156</f>
        <v>7534</v>
      </c>
      <c r="F77" s="23"/>
    </row>
    <row r="78" spans="1:7" ht="41.25" customHeight="1">
      <c r="A78" s="40">
        <v>8</v>
      </c>
      <c r="B78" s="41" t="s">
        <v>127</v>
      </c>
      <c r="C78" s="54" t="s">
        <v>76</v>
      </c>
      <c r="D78" s="54" t="s">
        <v>128</v>
      </c>
      <c r="E78" s="26" t="s">
        <v>96</v>
      </c>
      <c r="F78" s="26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12" t="s">
        <v>97</v>
      </c>
    </row>
    <row r="81" spans="2:6" s="11" customFormat="1" ht="57.75" customHeight="1">
      <c r="B81" s="61" t="s">
        <v>98</v>
      </c>
      <c r="C81" s="61"/>
      <c r="D81" s="61"/>
      <c r="E81" s="61"/>
      <c r="F81" s="61"/>
    </row>
    <row r="82" spans="2:6" s="11" customFormat="1" ht="30.75" customHeight="1">
      <c r="B82" s="61" t="s">
        <v>99</v>
      </c>
      <c r="C82" s="61"/>
      <c r="D82" s="61"/>
      <c r="E82" s="61"/>
      <c r="F82" s="61"/>
    </row>
    <row r="83" spans="2:6" s="11" customFormat="1" ht="33.75" customHeight="1">
      <c r="B83" s="60" t="s">
        <v>100</v>
      </c>
      <c r="C83" s="60"/>
      <c r="D83" s="60"/>
      <c r="E83" s="60"/>
      <c r="F83" s="60"/>
    </row>
    <row r="84" spans="2:6" s="11" customFormat="1" ht="34.5" customHeight="1">
      <c r="B84" s="61" t="s">
        <v>101</v>
      </c>
      <c r="C84" s="61"/>
      <c r="D84" s="61"/>
      <c r="E84" s="61"/>
      <c r="F84" s="61"/>
    </row>
    <row r="85" spans="2:6" s="11" customFormat="1" ht="50.1" customHeight="1">
      <c r="B85" s="61" t="s">
        <v>102</v>
      </c>
      <c r="C85" s="61"/>
      <c r="D85" s="61"/>
      <c r="E85" s="61"/>
      <c r="F85" s="61"/>
    </row>
    <row r="86" spans="2:6">
      <c r="B86" s="10"/>
    </row>
  </sheetData>
  <mergeCells count="22">
    <mergeCell ref="A54:A55"/>
    <mergeCell ref="C54:C55"/>
    <mergeCell ref="D54:D55"/>
    <mergeCell ref="E54:E55"/>
    <mergeCell ref="F54:F55"/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B83:F83"/>
    <mergeCell ref="B84:F84"/>
    <mergeCell ref="B85:F85"/>
    <mergeCell ref="B81:F81"/>
    <mergeCell ref="B82:F82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Приказ 1831-э</vt:lpstr>
      <vt:lpstr>A1\</vt:lpstr>
      <vt:lpstr>А1</vt:lpstr>
      <vt:lpstr>'Приказ 1831-э'!Область_печати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2017-04-28T06:37:51Z</dcterms:modified>
</cp:coreProperties>
</file>