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Прил. №2" sheetId="1" r:id="rId1"/>
    <sheet name="Прил. №3" sheetId="2" r:id="rId2"/>
    <sheet name="Прилож. №4" sheetId="3" r:id="rId3"/>
    <sheet name="Прилож. №5" sheetId="4" r:id="rId4"/>
    <sheet name="Прилож.№6" sheetId="12" r:id="rId5"/>
    <sheet name="Прилож.№7" sheetId="10" r:id="rId6"/>
    <sheet name="Прилож.№8" sheetId="7" r:id="rId7"/>
    <sheet name="Прилож.№9" sheetId="13" r:id="rId8"/>
  </sheets>
  <definedNames>
    <definedName name="_xlnm.Print_Area" localSheetId="0">'Прил. №2'!$A$1:$I$21</definedName>
    <definedName name="_xlnm.Print_Area" localSheetId="1">'Прил. №3'!$A$1:$E$12</definedName>
    <definedName name="_xlnm.Print_Area" localSheetId="2">'Прилож. №4'!$A$1:$E$28</definedName>
    <definedName name="_xlnm.Print_Area" localSheetId="3">'Прилож. №5'!$A$1:$D$37</definedName>
    <definedName name="_xlnm.Print_Area" localSheetId="4">Прилож.№6!$A$1:$D$15</definedName>
    <definedName name="_xlnm.Print_Area" localSheetId="5">Прилож.№7!$A$1:$E$20</definedName>
    <definedName name="_xlnm.Print_Area" localSheetId="6">Прилож.№8!$A$1:$K$25</definedName>
    <definedName name="_xlnm.Print_Area" localSheetId="7">Прилож.№9!$A$1:$H$25</definedName>
  </definedNames>
  <calcPr calcId="124519"/>
</workbook>
</file>

<file path=xl/calcChain.xml><?xml version="1.0" encoding="utf-8"?>
<calcChain xmlns="http://schemas.openxmlformats.org/spreadsheetml/2006/main">
  <c r="D15" i="4"/>
  <c r="D19" l="1"/>
  <c r="C19"/>
  <c r="C11" i="13"/>
  <c r="G12"/>
  <c r="F12"/>
  <c r="D12"/>
  <c r="C12"/>
  <c r="D31" i="4"/>
  <c r="C31"/>
  <c r="I10" i="7"/>
  <c r="I12"/>
  <c r="I11"/>
  <c r="F12"/>
  <c r="F10" i="13"/>
  <c r="C10"/>
  <c r="D11" i="10"/>
  <c r="E11"/>
  <c r="E10" s="1"/>
  <c r="C11"/>
  <c r="C10" s="1"/>
  <c r="C15"/>
  <c r="C14" s="1"/>
  <c r="E14"/>
  <c r="D25" i="4"/>
  <c r="C25"/>
  <c r="C11" i="12"/>
  <c r="D16" i="4" l="1"/>
  <c r="C16"/>
  <c r="G12" i="10"/>
  <c r="G11"/>
  <c r="D11" i="4" l="1"/>
  <c r="D33" s="1"/>
  <c r="C11"/>
  <c r="C33" s="1"/>
</calcChain>
</file>

<file path=xl/comments1.xml><?xml version="1.0" encoding="utf-8"?>
<comments xmlns="http://schemas.openxmlformats.org/spreadsheetml/2006/main">
  <authors>
    <author>Автор</author>
  </authors>
  <commentList>
    <comment ref="A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оперативная информация о договорах заключенных в 2018г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A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оперативная информация о заявках поданных в 2018 году</t>
        </r>
      </text>
    </comment>
  </commentList>
</comments>
</file>

<file path=xl/sharedStrings.xml><?xml version="1.0" encoding="utf-8"?>
<sst xmlns="http://schemas.openxmlformats.org/spreadsheetml/2006/main" count="425" uniqueCount="170">
  <si>
    <t>Приложение № 2</t>
  </si>
  <si>
    <t>к стандартам раскрытия информации субъектами оптового и розничных рынков электрической энергии</t>
  </si>
  <si>
    <t>(в ред. Постановления Правительства РФ от 17.09.2015 № 987)</t>
  </si>
  <si>
    <t>ПРОГНОЗНЫЕ СВЕДЕНИЯ</t>
  </si>
  <si>
    <t>о расходах за технологическое присоединение</t>
  </si>
  <si>
    <t>(наименование сетевой организации)</t>
  </si>
  <si>
    <t>Акционерное общество "Мурманэнергосбыт"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</si>
  <si>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</si>
  <si>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</si>
  <si>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</si>
  <si>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</si>
  <si>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</si>
  <si>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</si>
  <si>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</si>
  <si>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</si>
  <si>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</si>
  <si>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</si>
  <si>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Полное наименование</t>
  </si>
  <si>
    <t>Сокращённое наименование</t>
  </si>
  <si>
    <t>Место нахождения</t>
  </si>
  <si>
    <t>Адрес юридического лица</t>
  </si>
  <si>
    <t>ИНН</t>
  </si>
  <si>
    <t>КПП</t>
  </si>
  <si>
    <t>Ф.И.О. руководителя</t>
  </si>
  <si>
    <t>Адрес  электронной почты</t>
  </si>
  <si>
    <t>Контактный телефон</t>
  </si>
  <si>
    <t>Факс</t>
  </si>
  <si>
    <t>АО "МЭС"</t>
  </si>
  <si>
    <t>для расчёта  платы за  технологическое присоединение к  территориальным распределительным сетям на уровне напряжения ниже 35 кВ и присоединяемой мощностью менее 8900 кВт</t>
  </si>
  <si>
    <t>№ п/п</t>
  </si>
  <si>
    <t>Расходы  по  выполнению  мероприятий по технологическому  присоединению, всего</t>
  </si>
  <si>
    <t>1.1.</t>
  </si>
  <si>
    <t>Вспомогательные  материалы</t>
  </si>
  <si>
    <t>1.2.</t>
  </si>
  <si>
    <t>Энергия  на хозяйственные нужды</t>
  </si>
  <si>
    <t>1.3.</t>
  </si>
  <si>
    <t>Оплата труда  ППП</t>
  </si>
  <si>
    <t>1.4.</t>
  </si>
  <si>
    <t>Отчисления  на страховые  взносы</t>
  </si>
  <si>
    <t>1.5.</t>
  </si>
  <si>
    <t>Прочие  расходы, всего  в  том  числе:</t>
  </si>
  <si>
    <t>1.5.1.</t>
  </si>
  <si>
    <t>работы  и услуги  производственного характера</t>
  </si>
  <si>
    <t>1.5.2.</t>
  </si>
  <si>
    <t>налоги  и  сборы, уменьшающие налогооблагаемую базу на  прибыль организаций</t>
  </si>
  <si>
    <t>1.5.3.</t>
  </si>
  <si>
    <t>работы  и услуги непроизводственного характера, в том числе:</t>
  </si>
  <si>
    <t>1.5.3.1.</t>
  </si>
  <si>
    <t>услуги  связи</t>
  </si>
  <si>
    <t>1.5.3.2.</t>
  </si>
  <si>
    <t>расходы  на охрану  и пожарную безопасность</t>
  </si>
  <si>
    <t>1.5.3.3.</t>
  </si>
  <si>
    <t>расходы на информационное обслуживание, консультационные  и  юридические услуги</t>
  </si>
  <si>
    <t>1.5.3.4.</t>
  </si>
  <si>
    <t>плата за  аренду  имущества</t>
  </si>
  <si>
    <t>1.5.3.5.</t>
  </si>
  <si>
    <t>другие  прочие  расходы, связанные  с производством  и реализацией</t>
  </si>
  <si>
    <t>1.6.</t>
  </si>
  <si>
    <t>Внереализационные  расходы, всего</t>
  </si>
  <si>
    <t>1.6.1.</t>
  </si>
  <si>
    <t>расходы услуги банков,всего</t>
  </si>
  <si>
    <t>1.6.2.</t>
  </si>
  <si>
    <t>%% пользования  кредитом</t>
  </si>
  <si>
    <t>1.6.3.</t>
  </si>
  <si>
    <t>налог на прибыль</t>
  </si>
  <si>
    <t>1.6.4.</t>
  </si>
  <si>
    <t>Резерв  по сомнительным долгам</t>
  </si>
  <si>
    <t>1.6.5.</t>
  </si>
  <si>
    <t>денежные  выплаты социального характера ( по Коллективному договору)</t>
  </si>
  <si>
    <t>Расходы  на строительство объектов электросетевого хозяйства - от существующих объектов электросетевого хозяйства до присоединяемых энергопринимающих устройств и (или) объектов электроэнергетики.</t>
  </si>
  <si>
    <t>Приложение № 5</t>
  </si>
  <si>
    <t>Р А С Ч Ё Т</t>
  </si>
  <si>
    <t>Показатели</t>
  </si>
  <si>
    <t>Приложение № 8</t>
  </si>
  <si>
    <t>ИНФОРМАЦИЯ</t>
  </si>
  <si>
    <t>Категория заявителей</t>
  </si>
  <si>
    <t>Количество договоров (штук)</t>
  </si>
  <si>
    <t>Максимальная мощность (кВт)</t>
  </si>
  <si>
    <t>0,4 кВ</t>
  </si>
  <si>
    <t>1 - 20 кВ</t>
  </si>
  <si>
    <t>35 кВ и выше</t>
  </si>
  <si>
    <t>До 15 кВт - всего</t>
  </si>
  <si>
    <t>От 15 до 150 кВт - всего</t>
  </si>
  <si>
    <t>От 150 до 670 кВт - всего</t>
  </si>
  <si>
    <t>в том числе по индивидуальному проекту</t>
  </si>
  <si>
    <t>От 670кВт до 8900 кВт - всего</t>
  </si>
  <si>
    <t>От 8900 кВт - всего</t>
  </si>
  <si>
    <t>Объекты генерации</t>
  </si>
  <si>
    <t>Приложение № 7</t>
  </si>
  <si>
    <t>ФАКТИЧЕСКИЕ СРЕДНИЕ ДАННЫЕ</t>
  </si>
  <si>
    <t>о длине линий электропередачи и об объёмах максимальной мощности построенных объектов за  3 предыдущих года  по каждому  мероприятию</t>
  </si>
  <si>
    <t>Наименование мероприятий</t>
  </si>
  <si>
    <t>Длина воздушных и кабельных линий электропередачи на уровне напряжения, фактически построенных за 3 года (км)</t>
  </si>
  <si>
    <t>Объём максимальной мощности, присоединённой путём  строительства воздушных линий или кабельных линий за 3  последние года ( кВт)</t>
  </si>
  <si>
    <t>Строительство кабельных линий электропередачи</t>
  </si>
  <si>
    <t>35 кВ</t>
  </si>
  <si>
    <t>Строительство воздушных линий электропередачи:</t>
  </si>
  <si>
    <t>Приложение №  6</t>
  </si>
  <si>
    <t>о присоединённых объёмах максимальной мощности за 3 предыдущих года по каждому  мероприятию</t>
  </si>
  <si>
    <t>Строительство  пунктов секционирования (распределительных пунктов)</t>
  </si>
  <si>
    <t>Строительство  комплектных трансформаторных подстанций  и распределительных  трансформаторных подстанций с уровнем напряжения до 35 кВ</t>
  </si>
  <si>
    <t>Строительство центров питания  и подстанций уровнем напряжения 35 кВ и выше</t>
  </si>
  <si>
    <t>-</t>
  </si>
  <si>
    <t>Объём  мощности, введённой  в основные фонды за                                  3  предыдущих года (кВт)</t>
  </si>
  <si>
    <t>Филиппов Александр Юрьевич</t>
  </si>
  <si>
    <t>519 090 71 39</t>
  </si>
  <si>
    <t>8(8152)68-63-26/43-90-13</t>
  </si>
  <si>
    <t>info@mures.ru</t>
  </si>
  <si>
    <t>Приложение № 9</t>
  </si>
  <si>
    <t>Количество заявок (штук)</t>
  </si>
  <si>
    <t>Исполнитель</t>
  </si>
  <si>
    <t>В.В.Ульянкова</t>
  </si>
  <si>
    <t>Фактические расходы на строительство подстанций за                   3 предыдущих года ( тыс. руб) (без НДС)</t>
  </si>
  <si>
    <t xml:space="preserve">осуществляемые при технологическом присоединении </t>
  </si>
  <si>
    <t>Выпадающие  доходы  (экономия  средств)</t>
  </si>
  <si>
    <t>183034,г.Мурманск, ул.Свердлова, д.39, корп.1</t>
  </si>
  <si>
    <t>.</t>
  </si>
  <si>
    <t>В соответствии со статьей  23.2 Федерального закона от 26.03.2003 № 35-ФЗ "Об электроэнергетике" в редакции  от 25.12.2015 года  внесены   следующие  изменения:</t>
  </si>
  <si>
    <t>"Стандартизированные тарифные ставки, определяющие величину платы за технологическое присоединение к электрическим сетям территориальных сетевых организаций, рассчитываются и устанавливаются органами исполнительной власти субъектов Российской Федерации в области государственного регулирования тарифов едиными для всех территориальных сетевых организаций на территории субъектов Российской Федерации, в часности с использованием метода аналогов..."</t>
  </si>
  <si>
    <t>в том числе льготная категория (*)</t>
  </si>
  <si>
    <t>в том числе льготная категория (**)</t>
  </si>
  <si>
    <t>(*)</t>
  </si>
  <si>
    <t>(**)</t>
  </si>
  <si>
    <t>Заявители, оплачивающие технологическое присоединение своих энергопринимающих устройств в размере не более 550 рублей.</t>
  </si>
  <si>
    <t>Заявители - юридические лица или индивидуальные предприниматели, заключившие договор об осуществлении технологического  присоединения по одному источнику электроснабжения энергопринимающих устройств максимальной мощностью свыше 15 и до 150 кВт включительно ( с учётом ранее присоединённоых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</t>
  </si>
  <si>
    <t>Стоимость договоров (с НДС)  (тыс. руб)</t>
  </si>
  <si>
    <t>расчёт среднего значения</t>
  </si>
  <si>
    <t>необходимой валовой выручки сетевой организации на технологическое присоединения</t>
  </si>
  <si>
    <t xml:space="preserve">Необходимая валовая выручка </t>
  </si>
  <si>
    <t>на 2019 год</t>
  </si>
  <si>
    <t xml:space="preserve">Плановые показатели                          на  2019 год </t>
  </si>
  <si>
    <t>информация  актуальна  на   01.10.2018</t>
  </si>
  <si>
    <r>
      <t xml:space="preserve">о  поданных заявках на технологическое  присоединение </t>
    </r>
    <r>
      <rPr>
        <b/>
        <sz val="12"/>
        <color theme="1"/>
        <rFont val="Times New Roman"/>
        <family val="1"/>
        <charset val="204"/>
      </rPr>
      <t>за  текущий год  (9 месяцев 2018г)</t>
    </r>
  </si>
  <si>
    <t>СТАНДАРТИЗИРОВАННЫЕ ТАРИФНЫЕ СТАВКИ*</t>
  </si>
  <si>
    <t>РАСХОДЫ  НА  МЕРОПРИЯТИЯ**</t>
  </si>
  <si>
    <t>Приложение № 3*</t>
  </si>
  <si>
    <t>(в ред. Постановления Правительства РФ от 17.09.2015 № 987)**</t>
  </si>
  <si>
    <t xml:space="preserve">* Приложение 3 (в ред. Постановления Правительства РФ от 17.09.2015 № 987)  утратила  актуальность в связи  с   утверждением  методических указаний по определению размера платы за технологическое  присоединение к электрическим сетям. </t>
  </si>
  <si>
    <t>(в ред. Постановления Правительства РФ от 17.09.2015 № 987)*</t>
  </si>
  <si>
    <t xml:space="preserve">Основание:  Приказ ФАС  от 29.08.2017  № 1135/17 "Об утверждении методических указаний  по определению размера платы  за технологическое присоединение к электрическим сетям".  </t>
  </si>
  <si>
    <t>Приложение № 4**</t>
  </si>
  <si>
    <t>Наименование территориальной сетевой организации:</t>
  </si>
  <si>
    <t>№ 
п/п</t>
  </si>
  <si>
    <t>Информация для расчета 
стандартизированной тарифной ставки С1</t>
  </si>
  <si>
    <t>Расходы согласно приложению 3
по каждому мероприятию 
(руб.)</t>
  </si>
  <si>
    <t>Количество технологических присоединений 
(шт.)</t>
  </si>
  <si>
    <t>Объем максимальной мощности 
(кВт)</t>
  </si>
  <si>
    <t>Данные за 2017 год</t>
  </si>
  <si>
    <t>1.1</t>
  </si>
  <si>
    <t>Подготовка и выдача сетевой организацией технических условий заявителю</t>
  </si>
  <si>
    <t>1.2</t>
  </si>
  <si>
    <t>Проверка сетевой организацией выполнения заявителем технических условий</t>
  </si>
  <si>
    <t>Данные за 2016 год</t>
  </si>
  <si>
    <t>2.1</t>
  </si>
  <si>
    <t>2.2</t>
  </si>
  <si>
    <t>Данные за 2015 год</t>
  </si>
  <si>
    <t>3.1</t>
  </si>
  <si>
    <t>3.2</t>
  </si>
  <si>
    <t>Примечание:</t>
  </si>
  <si>
    <t>Приложение № 2***</t>
  </si>
  <si>
    <t>к Методическим указаниям по определению  размера платы за технологическое присоединение к электрическим сетям</t>
  </si>
  <si>
    <t>** Приложение 4 (в ред. Постановления Правительства РФ от 17.09.2015 № 987)  утратила  актуальность в связи  с   утверждением  методических указаний по определению размера платы за технологическое  присоединение к электрическим сетям ( Приказ ФАС от 29.08.2017 № 1135/17).</t>
  </si>
  <si>
    <t>*** Приложение № 2   к   Приказу  ФАС  от 29.08.2017  № 1135/17 "Об утверждении методических указаний  по определению размера платы  за технологическое присоединение к электрическим сетям".</t>
  </si>
  <si>
    <t xml:space="preserve">Расходы
на выполнение мероприятий по технологическому присоединению, предусмотренным подпунктами "а" и "в" пункта 16 Методических указаний ( не связанных со строительством объектов)*** </t>
  </si>
  <si>
    <t>Расходы на одно присоединение 
(руб. на 
одно ТП)                        (без НДС)</t>
  </si>
  <si>
    <r>
      <t xml:space="preserve">Заявители - юридические лица или индивидуальные предприниматели, заключившие договор об осуществлении технологического  присоединения по одному источнику электроснабжения энергопринимающих устройств максимальной мощностью свыше 15 и до 150 кВт включительно ( с учётом ранее присоединённоых энергопринимающих устройств), </t>
    </r>
    <r>
      <rPr>
        <b/>
        <sz val="11"/>
        <color theme="1"/>
        <rFont val="Times New Roman"/>
        <family val="1"/>
        <charset val="204"/>
      </rPr>
      <t>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</t>
    </r>
  </si>
  <si>
    <t>Ожидаемые данные  за                2018 год</t>
  </si>
  <si>
    <t>Расходы на строительство воздушных  и кабельных линий электропередачи на  уровне напряжения, фактически построенных за 3 последние  3 года (тыс. руб)  (без НДС)</t>
  </si>
  <si>
    <t>( тыс. руб. - без  НДС)</t>
  </si>
  <si>
    <r>
      <t>об  осуществлении технологического  присоединения  по  договорам,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заключенным  за  текущий год</t>
    </r>
    <r>
      <rPr>
        <b/>
        <sz val="12"/>
        <color theme="1"/>
        <rFont val="Times New Roman"/>
        <family val="1"/>
        <charset val="204"/>
      </rPr>
      <t xml:space="preserve">  (9 месяцев 2018г) </t>
    </r>
  </si>
</sst>
</file>

<file path=xl/styles.xml><?xml version="1.0" encoding="utf-8"?>
<styleSheet xmlns="http://schemas.openxmlformats.org/spreadsheetml/2006/main">
  <numFmts count="5">
    <numFmt numFmtId="164" formatCode="#,##0.000"/>
    <numFmt numFmtId="165" formatCode="0.000"/>
    <numFmt numFmtId="166" formatCode="0.0"/>
    <numFmt numFmtId="167" formatCode="#,##0.0"/>
    <numFmt numFmtId="168" formatCode="#,##0.00;\-#,##0.00;&quot; &quot;"/>
  </numFmts>
  <fonts count="3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</font>
    <font>
      <b/>
      <u/>
      <sz val="12"/>
      <color theme="1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3FA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1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63">
    <xf numFmtId="0" fontId="0" fillId="0" borderId="0" xfId="0"/>
    <xf numFmtId="0" fontId="5" fillId="0" borderId="0" xfId="0" applyFont="1" applyAlignment="1">
      <alignment horizontal="left" indent="15"/>
    </xf>
    <xf numFmtId="0" fontId="4" fillId="0" borderId="0" xfId="0" applyFont="1"/>
    <xf numFmtId="0" fontId="5" fillId="0" borderId="0" xfId="0" applyFont="1" applyAlignment="1">
      <alignment horizontal="left" indent="7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6" fillId="0" borderId="0" xfId="0" applyFont="1" applyBorder="1" applyAlignment="1">
      <alignment vertical="top" wrapText="1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12" fillId="0" borderId="0" xfId="0" applyFont="1" applyAlignment="1"/>
    <xf numFmtId="0" fontId="0" fillId="0" borderId="0" xfId="0" applyAlignment="1"/>
    <xf numFmtId="166" fontId="0" fillId="0" borderId="0" xfId="0" applyNumberFormat="1"/>
    <xf numFmtId="0" fontId="14" fillId="0" borderId="0" xfId="0" applyFont="1"/>
    <xf numFmtId="0" fontId="14" fillId="0" borderId="0" xfId="0" applyFont="1" applyAlignment="1">
      <alignment horizontal="center"/>
    </xf>
    <xf numFmtId="0" fontId="14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 indent="3"/>
    </xf>
    <xf numFmtId="0" fontId="14" fillId="0" borderId="0" xfId="0" applyFont="1" applyAlignment="1"/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left"/>
    </xf>
    <xf numFmtId="0" fontId="14" fillId="0" borderId="1" xfId="0" applyFont="1" applyBorder="1" applyAlignment="1">
      <alignment horizontal="right" vertical="center" wrapText="1"/>
    </xf>
    <xf numFmtId="0" fontId="18" fillId="0" borderId="1" xfId="0" applyFont="1" applyBorder="1" applyAlignment="1">
      <alignment horizontal="right" vertical="center" wrapText="1"/>
    </xf>
    <xf numFmtId="0" fontId="17" fillId="0" borderId="0" xfId="0" applyFont="1"/>
    <xf numFmtId="0" fontId="15" fillId="3" borderId="0" xfId="0" applyFont="1" applyFill="1"/>
    <xf numFmtId="0" fontId="0" fillId="3" borderId="0" xfId="0" applyFill="1"/>
    <xf numFmtId="0" fontId="1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3" fillId="0" borderId="0" xfId="0" applyFont="1"/>
    <xf numFmtId="0" fontId="1" fillId="0" borderId="0" xfId="0" applyFont="1"/>
    <xf numFmtId="0" fontId="14" fillId="0" borderId="1" xfId="0" applyFont="1" applyBorder="1" applyAlignment="1">
      <alignment horizontal="left" vertical="center" wrapText="1" indent="4"/>
    </xf>
    <xf numFmtId="0" fontId="14" fillId="0" borderId="1" xfId="0" applyFont="1" applyFill="1" applyBorder="1" applyAlignment="1">
      <alignment horizontal="left" vertical="center" wrapText="1" indent="3"/>
    </xf>
    <xf numFmtId="0" fontId="18" fillId="2" borderId="1" xfId="0" applyFont="1" applyFill="1" applyBorder="1" applyAlignment="1">
      <alignment horizontal="right" vertical="center" wrapText="1"/>
    </xf>
    <xf numFmtId="0" fontId="18" fillId="2" borderId="1" xfId="0" applyFont="1" applyFill="1" applyBorder="1" applyAlignment="1">
      <alignment vertical="center" wrapText="1"/>
    </xf>
    <xf numFmtId="0" fontId="20" fillId="0" borderId="0" xfId="0" applyFont="1"/>
    <xf numFmtId="0" fontId="1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21" fillId="0" borderId="0" xfId="0" applyFont="1"/>
    <xf numFmtId="0" fontId="14" fillId="0" borderId="0" xfId="0" applyFont="1" applyAlignment="1">
      <alignment wrapText="1"/>
    </xf>
    <xf numFmtId="0" fontId="14" fillId="0" borderId="0" xfId="0" applyFont="1" applyAlignment="1">
      <alignment horizontal="left" indent="15"/>
    </xf>
    <xf numFmtId="0" fontId="14" fillId="0" borderId="1" xfId="0" applyFont="1" applyBorder="1"/>
    <xf numFmtId="0" fontId="20" fillId="0" borderId="0" xfId="0" applyFont="1" applyAlignment="1">
      <alignment horizontal="left"/>
    </xf>
    <xf numFmtId="0" fontId="14" fillId="0" borderId="0" xfId="0" applyFont="1" applyBorder="1" applyAlignment="1">
      <alignment vertical="top" wrapText="1"/>
    </xf>
    <xf numFmtId="0" fontId="24" fillId="0" borderId="0" xfId="0" applyFont="1" applyBorder="1" applyAlignment="1">
      <alignment vertical="top" wrapText="1"/>
    </xf>
    <xf numFmtId="0" fontId="10" fillId="0" borderId="0" xfId="0" applyFont="1" applyBorder="1" applyAlignment="1">
      <alignment horizontal="left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left" vertical="center" wrapText="1"/>
    </xf>
    <xf numFmtId="4" fontId="0" fillId="0" borderId="0" xfId="0" applyNumberFormat="1"/>
    <xf numFmtId="2" fontId="0" fillId="0" borderId="0" xfId="0" applyNumberFormat="1"/>
    <xf numFmtId="0" fontId="3" fillId="0" borderId="0" xfId="0" applyFont="1" applyAlignment="1">
      <alignment horizontal="center"/>
    </xf>
    <xf numFmtId="0" fontId="26" fillId="0" borderId="1" xfId="0" applyFont="1" applyBorder="1" applyAlignment="1">
      <alignment vertical="center" wrapText="1"/>
    </xf>
    <xf numFmtId="0" fontId="27" fillId="0" borderId="0" xfId="0" applyFont="1"/>
    <xf numFmtId="165" fontId="27" fillId="0" borderId="0" xfId="0" applyNumberFormat="1" applyFont="1"/>
    <xf numFmtId="0" fontId="0" fillId="0" borderId="0" xfId="0" applyAlignment="1">
      <alignment vertical="center" wrapText="1"/>
    </xf>
    <xf numFmtId="0" fontId="18" fillId="2" borderId="0" xfId="0" applyFont="1" applyFill="1" applyBorder="1" applyAlignment="1">
      <alignment horizontal="right" vertical="center" wrapText="1"/>
    </xf>
    <xf numFmtId="0" fontId="18" fillId="2" borderId="0" xfId="0" applyFont="1" applyFill="1" applyBorder="1" applyAlignment="1">
      <alignment vertical="center" wrapText="1"/>
    </xf>
    <xf numFmtId="165" fontId="18" fillId="2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165" fontId="14" fillId="0" borderId="7" xfId="0" applyNumberFormat="1" applyFont="1" applyBorder="1"/>
    <xf numFmtId="0" fontId="1" fillId="0" borderId="7" xfId="0" applyFont="1" applyBorder="1"/>
    <xf numFmtId="0" fontId="1" fillId="0" borderId="8" xfId="0" applyFont="1" applyFill="1" applyBorder="1" applyAlignment="1">
      <alignment vertical="center" wrapText="1"/>
    </xf>
    <xf numFmtId="0" fontId="1" fillId="0" borderId="0" xfId="0" applyFont="1" applyBorder="1"/>
    <xf numFmtId="165" fontId="18" fillId="2" borderId="7" xfId="0" applyNumberFormat="1" applyFont="1" applyFill="1" applyBorder="1" applyAlignment="1">
      <alignment vertical="center" wrapText="1"/>
    </xf>
    <xf numFmtId="165" fontId="14" fillId="0" borderId="0" xfId="0" applyNumberFormat="1" applyFont="1" applyBorder="1"/>
    <xf numFmtId="0" fontId="18" fillId="0" borderId="0" xfId="0" applyFont="1" applyAlignment="1">
      <alignment horizontal="center"/>
    </xf>
    <xf numFmtId="1" fontId="30" fillId="0" borderId="1" xfId="0" applyNumberFormat="1" applyFont="1" applyBorder="1" applyAlignment="1">
      <alignment vertical="center" wrapText="1"/>
    </xf>
    <xf numFmtId="2" fontId="25" fillId="0" borderId="1" xfId="0" applyNumberFormat="1" applyFont="1" applyBorder="1" applyAlignment="1">
      <alignment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 wrapText="1"/>
    </xf>
    <xf numFmtId="166" fontId="18" fillId="0" borderId="1" xfId="0" applyNumberFormat="1" applyFont="1" applyBorder="1" applyAlignment="1">
      <alignment horizontal="center" vertical="center" wrapText="1"/>
    </xf>
    <xf numFmtId="167" fontId="18" fillId="0" borderId="1" xfId="0" applyNumberFormat="1" applyFont="1" applyBorder="1" applyAlignment="1">
      <alignment vertical="center" wrapText="1"/>
    </xf>
    <xf numFmtId="166" fontId="18" fillId="0" borderId="1" xfId="0" applyNumberFormat="1" applyFont="1" applyBorder="1" applyAlignment="1">
      <alignment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167" fontId="18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4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4" fillId="0" borderId="0" xfId="0" applyFont="1" applyAlignment="1">
      <alignment horizontal="right"/>
    </xf>
    <xf numFmtId="0" fontId="18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8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/>
    </xf>
    <xf numFmtId="0" fontId="14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/>
    </xf>
    <xf numFmtId="0" fontId="18" fillId="4" borderId="3" xfId="0" applyFont="1" applyFill="1" applyBorder="1" applyAlignment="1">
      <alignment vertical="center"/>
    </xf>
    <xf numFmtId="0" fontId="14" fillId="4" borderId="3" xfId="0" applyFont="1" applyFill="1" applyBorder="1" applyAlignment="1">
      <alignment vertical="center"/>
    </xf>
    <xf numFmtId="0" fontId="14" fillId="4" borderId="4" xfId="0" applyFont="1" applyFill="1" applyBorder="1" applyAlignment="1">
      <alignment vertical="center"/>
    </xf>
    <xf numFmtId="49" fontId="14" fillId="4" borderId="1" xfId="0" applyNumberFormat="1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vertical="center" wrapText="1"/>
    </xf>
    <xf numFmtId="168" fontId="14" fillId="4" borderId="1" xfId="0" applyNumberFormat="1" applyFont="1" applyFill="1" applyBorder="1" applyAlignment="1">
      <alignment vertical="center" wrapText="1"/>
    </xf>
    <xf numFmtId="3" fontId="14" fillId="4" borderId="1" xfId="0" applyNumberFormat="1" applyFont="1" applyFill="1" applyBorder="1" applyAlignment="1">
      <alignment vertical="center" wrapText="1"/>
    </xf>
    <xf numFmtId="4" fontId="14" fillId="4" borderId="1" xfId="0" applyNumberFormat="1" applyFont="1" applyFill="1" applyBorder="1" applyAlignment="1">
      <alignment vertical="center" wrapText="1"/>
    </xf>
    <xf numFmtId="164" fontId="18" fillId="0" borderId="1" xfId="0" applyNumberFormat="1" applyFont="1" applyBorder="1" applyAlignment="1">
      <alignment vertical="center" wrapText="1"/>
    </xf>
    <xf numFmtId="164" fontId="14" fillId="0" borderId="1" xfId="0" applyNumberFormat="1" applyFont="1" applyBorder="1" applyAlignment="1">
      <alignment vertical="center" wrapText="1"/>
    </xf>
    <xf numFmtId="165" fontId="18" fillId="0" borderId="1" xfId="0" applyNumberFormat="1" applyFont="1" applyBorder="1" applyAlignment="1">
      <alignment vertical="center" wrapText="1"/>
    </xf>
    <xf numFmtId="165" fontId="14" fillId="0" borderId="1" xfId="0" applyNumberFormat="1" applyFont="1" applyBorder="1" applyAlignment="1">
      <alignment vertical="center" wrapText="1"/>
    </xf>
    <xf numFmtId="1" fontId="14" fillId="0" borderId="1" xfId="0" applyNumberFormat="1" applyFont="1" applyBorder="1" applyAlignment="1">
      <alignment vertical="center" wrapText="1"/>
    </xf>
    <xf numFmtId="165" fontId="14" fillId="0" borderId="1" xfId="0" applyNumberFormat="1" applyFont="1" applyFill="1" applyBorder="1" applyAlignment="1">
      <alignment vertical="center" wrapText="1"/>
    </xf>
    <xf numFmtId="1" fontId="18" fillId="2" borderId="1" xfId="0" applyNumberFormat="1" applyFont="1" applyFill="1" applyBorder="1" applyAlignment="1">
      <alignment vertical="center" wrapText="1"/>
    </xf>
    <xf numFmtId="2" fontId="18" fillId="0" borderId="1" xfId="0" applyNumberFormat="1" applyFont="1" applyBorder="1" applyAlignment="1">
      <alignment vertical="center" wrapText="1"/>
    </xf>
    <xf numFmtId="165" fontId="18" fillId="2" borderId="1" xfId="0" applyNumberFormat="1" applyFont="1" applyFill="1" applyBorder="1" applyAlignment="1">
      <alignment vertical="center" wrapText="1"/>
    </xf>
    <xf numFmtId="3" fontId="14" fillId="0" borderId="1" xfId="0" applyNumberFormat="1" applyFont="1" applyBorder="1" applyAlignment="1">
      <alignment vertical="center" wrapText="1"/>
    </xf>
    <xf numFmtId="3" fontId="14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1" fillId="0" borderId="2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3" fillId="0" borderId="0" xfId="0" applyFont="1" applyBorder="1" applyAlignment="1">
      <alignment horizontal="center" wrapText="1"/>
    </xf>
    <xf numFmtId="0" fontId="14" fillId="0" borderId="0" xfId="0" applyFont="1" applyAlignment="1">
      <alignment horizontal="center" vertical="top" wrapText="1"/>
    </xf>
    <xf numFmtId="0" fontId="21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3" fontId="21" fillId="0" borderId="2" xfId="0" applyNumberFormat="1" applyFont="1" applyBorder="1" applyAlignment="1">
      <alignment horizontal="center"/>
    </xf>
    <xf numFmtId="0" fontId="22" fillId="0" borderId="2" xfId="2" applyFont="1" applyBorder="1" applyAlignment="1" applyProtection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right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/>
    </xf>
  </cellXfs>
  <cellStyles count="3">
    <cellStyle name="Гиперссылка" xfId="2" builtinId="8"/>
    <cellStyle name="Обычный" xfId="0" builtinId="0"/>
    <cellStyle name="Обычный 14" xfId="1"/>
  </cellStyles>
  <dxfs count="0"/>
  <tableStyles count="0" defaultTableStyle="TableStyleMedium9" defaultPivotStyle="PivotStyleLight16"/>
  <colors>
    <mruColors>
      <color rgb="FFFFF3FA"/>
      <color rgb="FFFFF3F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mures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26"/>
  <sheetViews>
    <sheetView workbookViewId="0">
      <selection activeCell="E3" sqref="E3"/>
    </sheetView>
  </sheetViews>
  <sheetFormatPr defaultRowHeight="15"/>
  <cols>
    <col min="1" max="1" width="4" customWidth="1"/>
    <col min="4" max="4" width="25.7109375" customWidth="1"/>
    <col min="9" max="9" width="18" customWidth="1"/>
  </cols>
  <sheetData>
    <row r="1" spans="1:9" ht="18.75" customHeight="1">
      <c r="A1" s="44"/>
      <c r="B1" s="45"/>
      <c r="C1" s="45"/>
      <c r="D1" s="45"/>
      <c r="E1" s="112" t="s">
        <v>0</v>
      </c>
      <c r="F1" s="112"/>
      <c r="G1" s="112"/>
      <c r="H1" s="112"/>
      <c r="I1" s="112"/>
    </row>
    <row r="2" spans="1:9" ht="30" customHeight="1">
      <c r="A2" s="46"/>
      <c r="B2" s="46"/>
      <c r="C2" s="46"/>
      <c r="D2" s="46"/>
      <c r="E2" s="113" t="s">
        <v>1</v>
      </c>
      <c r="F2" s="113"/>
      <c r="G2" s="113"/>
      <c r="H2" s="113"/>
      <c r="I2" s="113"/>
    </row>
    <row r="3" spans="1:9" ht="12.75" customHeight="1">
      <c r="A3" s="26"/>
      <c r="B3" s="26"/>
      <c r="C3" s="26"/>
      <c r="D3" s="26"/>
      <c r="E3" s="43" t="s">
        <v>2</v>
      </c>
      <c r="F3" s="43"/>
      <c r="G3" s="43"/>
      <c r="H3" s="49"/>
      <c r="I3" s="49"/>
    </row>
    <row r="4" spans="1:9" ht="50.25" customHeight="1">
      <c r="A4" s="47"/>
      <c r="B4" s="45"/>
      <c r="C4" s="45"/>
      <c r="D4" s="45"/>
      <c r="E4" s="45"/>
      <c r="F4" s="45"/>
      <c r="G4" s="45"/>
      <c r="H4" s="45"/>
      <c r="I4" s="45"/>
    </row>
    <row r="5" spans="1:9" ht="15.75">
      <c r="A5" s="114" t="s">
        <v>3</v>
      </c>
      <c r="B5" s="114"/>
      <c r="C5" s="114"/>
      <c r="D5" s="114"/>
      <c r="E5" s="114"/>
      <c r="F5" s="114"/>
      <c r="G5" s="114"/>
      <c r="H5" s="114"/>
      <c r="I5" s="114"/>
    </row>
    <row r="6" spans="1:9" ht="15.75">
      <c r="A6" s="115" t="s">
        <v>4</v>
      </c>
      <c r="B6" s="115"/>
      <c r="C6" s="115"/>
      <c r="D6" s="115"/>
      <c r="E6" s="115"/>
      <c r="F6" s="115"/>
      <c r="G6" s="115"/>
      <c r="H6" s="115"/>
      <c r="I6" s="115"/>
    </row>
    <row r="7" spans="1:9" ht="25.5" customHeight="1">
      <c r="A7" s="119" t="s">
        <v>6</v>
      </c>
      <c r="B7" s="119"/>
      <c r="C7" s="119"/>
      <c r="D7" s="119"/>
      <c r="E7" s="119"/>
      <c r="F7" s="119"/>
      <c r="G7" s="119"/>
      <c r="H7" s="119"/>
      <c r="I7" s="119"/>
    </row>
    <row r="8" spans="1:9" ht="23.25" customHeight="1">
      <c r="A8" s="120" t="s">
        <v>5</v>
      </c>
      <c r="B8" s="120"/>
      <c r="C8" s="120"/>
      <c r="D8" s="120"/>
      <c r="E8" s="120"/>
      <c r="F8" s="120"/>
      <c r="G8" s="120"/>
      <c r="H8" s="120"/>
      <c r="I8" s="120"/>
    </row>
    <row r="9" spans="1:9" ht="15.75">
      <c r="A9" s="115"/>
      <c r="B9" s="115"/>
      <c r="C9" s="115"/>
      <c r="D9" s="115"/>
      <c r="E9" s="115"/>
      <c r="F9" s="115"/>
      <c r="G9" s="115"/>
      <c r="H9" s="115"/>
      <c r="I9" s="115"/>
    </row>
    <row r="10" spans="1:9" ht="39.950000000000003" customHeight="1">
      <c r="A10" s="48" t="s">
        <v>7</v>
      </c>
      <c r="B10" s="116" t="s">
        <v>17</v>
      </c>
      <c r="C10" s="117"/>
      <c r="D10" s="118"/>
      <c r="E10" s="121" t="s">
        <v>6</v>
      </c>
      <c r="F10" s="122"/>
      <c r="G10" s="122"/>
      <c r="H10" s="122"/>
      <c r="I10" s="123"/>
    </row>
    <row r="11" spans="1:9" ht="39.950000000000003" customHeight="1">
      <c r="A11" s="48" t="s">
        <v>8</v>
      </c>
      <c r="B11" s="116" t="s">
        <v>18</v>
      </c>
      <c r="C11" s="117"/>
      <c r="D11" s="118"/>
      <c r="E11" s="121" t="s">
        <v>27</v>
      </c>
      <c r="F11" s="122"/>
      <c r="G11" s="122"/>
      <c r="H11" s="122"/>
      <c r="I11" s="123"/>
    </row>
    <row r="12" spans="1:9" ht="39.950000000000003" customHeight="1">
      <c r="A12" s="48" t="s">
        <v>9</v>
      </c>
      <c r="B12" s="116" t="s">
        <v>19</v>
      </c>
      <c r="C12" s="117"/>
      <c r="D12" s="118"/>
      <c r="E12" s="121" t="s">
        <v>115</v>
      </c>
      <c r="F12" s="122"/>
      <c r="G12" s="122"/>
      <c r="H12" s="122"/>
      <c r="I12" s="123"/>
    </row>
    <row r="13" spans="1:9" ht="39.950000000000003" customHeight="1">
      <c r="A13" s="48" t="s">
        <v>10</v>
      </c>
      <c r="B13" s="116" t="s">
        <v>20</v>
      </c>
      <c r="C13" s="117"/>
      <c r="D13" s="118"/>
      <c r="E13" s="121" t="s">
        <v>115</v>
      </c>
      <c r="F13" s="122"/>
      <c r="G13" s="122"/>
      <c r="H13" s="122"/>
      <c r="I13" s="123"/>
    </row>
    <row r="14" spans="1:9" ht="39.950000000000003" customHeight="1">
      <c r="A14" s="48" t="s">
        <v>11</v>
      </c>
      <c r="B14" s="116" t="s">
        <v>21</v>
      </c>
      <c r="C14" s="117"/>
      <c r="D14" s="118"/>
      <c r="E14" s="121" t="s">
        <v>105</v>
      </c>
      <c r="F14" s="122"/>
      <c r="G14" s="122"/>
      <c r="H14" s="122"/>
      <c r="I14" s="123"/>
    </row>
    <row r="15" spans="1:9" ht="39.950000000000003" customHeight="1">
      <c r="A15" s="48" t="s">
        <v>12</v>
      </c>
      <c r="B15" s="116" t="s">
        <v>22</v>
      </c>
      <c r="C15" s="117"/>
      <c r="D15" s="118"/>
      <c r="E15" s="124">
        <v>519950001</v>
      </c>
      <c r="F15" s="122"/>
      <c r="G15" s="122"/>
      <c r="H15" s="122"/>
      <c r="I15" s="123"/>
    </row>
    <row r="16" spans="1:9" ht="39.950000000000003" customHeight="1">
      <c r="A16" s="48" t="s">
        <v>13</v>
      </c>
      <c r="B16" s="116" t="s">
        <v>23</v>
      </c>
      <c r="C16" s="117"/>
      <c r="D16" s="118"/>
      <c r="E16" s="121" t="s">
        <v>104</v>
      </c>
      <c r="F16" s="122"/>
      <c r="G16" s="122"/>
      <c r="H16" s="122"/>
      <c r="I16" s="123"/>
    </row>
    <row r="17" spans="1:9" ht="39.950000000000003" customHeight="1">
      <c r="A17" s="48" t="s">
        <v>14</v>
      </c>
      <c r="B17" s="116" t="s">
        <v>24</v>
      </c>
      <c r="C17" s="117"/>
      <c r="D17" s="118"/>
      <c r="E17" s="125" t="s">
        <v>107</v>
      </c>
      <c r="F17" s="122"/>
      <c r="G17" s="122"/>
      <c r="H17" s="122"/>
      <c r="I17" s="123"/>
    </row>
    <row r="18" spans="1:9" ht="39.950000000000003" customHeight="1">
      <c r="A18" s="48" t="s">
        <v>15</v>
      </c>
      <c r="B18" s="116" t="s">
        <v>25</v>
      </c>
      <c r="C18" s="117"/>
      <c r="D18" s="118"/>
      <c r="E18" s="121" t="s">
        <v>106</v>
      </c>
      <c r="F18" s="122"/>
      <c r="G18" s="122"/>
      <c r="H18" s="122"/>
      <c r="I18" s="123"/>
    </row>
    <row r="19" spans="1:9" ht="43.5" customHeight="1">
      <c r="A19" s="48" t="s">
        <v>16</v>
      </c>
      <c r="B19" s="116" t="s">
        <v>26</v>
      </c>
      <c r="C19" s="117"/>
      <c r="D19" s="118"/>
      <c r="E19" s="121" t="s">
        <v>106</v>
      </c>
      <c r="F19" s="122"/>
      <c r="G19" s="122"/>
      <c r="H19" s="122"/>
      <c r="I19" s="123"/>
    </row>
    <row r="20" spans="1:9" ht="15.75">
      <c r="A20" s="16"/>
      <c r="B20" s="45"/>
      <c r="C20" s="45"/>
      <c r="D20" s="45"/>
      <c r="E20" s="45"/>
      <c r="F20" s="45"/>
      <c r="G20" s="45"/>
      <c r="H20" s="45"/>
      <c r="I20" s="45"/>
    </row>
    <row r="21" spans="1:9" ht="15.75">
      <c r="A21" s="16"/>
      <c r="B21" s="45"/>
      <c r="C21" s="45"/>
      <c r="D21" s="45"/>
      <c r="E21" s="45"/>
      <c r="F21" s="45"/>
      <c r="G21" s="45"/>
      <c r="H21" s="45"/>
      <c r="I21" s="45"/>
    </row>
    <row r="22" spans="1:9">
      <c r="A22" s="1"/>
    </row>
    <row r="23" spans="1:9" ht="16.5">
      <c r="A23" s="2"/>
    </row>
    <row r="24" spans="1:9">
      <c r="A24" s="1"/>
    </row>
    <row r="25" spans="1:9" ht="16.5">
      <c r="A25" s="2"/>
    </row>
    <row r="26" spans="1:9">
      <c r="A26" s="3"/>
    </row>
  </sheetData>
  <mergeCells count="27">
    <mergeCell ref="E19:I19"/>
    <mergeCell ref="B19:D19"/>
    <mergeCell ref="E10:I10"/>
    <mergeCell ref="E11:I11"/>
    <mergeCell ref="E12:I12"/>
    <mergeCell ref="E13:I13"/>
    <mergeCell ref="E14:I14"/>
    <mergeCell ref="E15:I15"/>
    <mergeCell ref="E16:I16"/>
    <mergeCell ref="E17:I17"/>
    <mergeCell ref="E18:I18"/>
    <mergeCell ref="B13:D13"/>
    <mergeCell ref="B14:D14"/>
    <mergeCell ref="B15:D15"/>
    <mergeCell ref="B16:D16"/>
    <mergeCell ref="B17:D17"/>
    <mergeCell ref="E1:I1"/>
    <mergeCell ref="E2:I2"/>
    <mergeCell ref="A5:I5"/>
    <mergeCell ref="A6:I6"/>
    <mergeCell ref="B18:D18"/>
    <mergeCell ref="A7:I7"/>
    <mergeCell ref="A8:I8"/>
    <mergeCell ref="A9:I9"/>
    <mergeCell ref="B10:D10"/>
    <mergeCell ref="B11:D11"/>
    <mergeCell ref="B12:D12"/>
  </mergeCells>
  <hyperlinks>
    <hyperlink ref="E17" r:id="rId1"/>
  </hyperlinks>
  <pageMargins left="1.1023622047244095" right="0.31496062992125984" top="0.74803149606299213" bottom="0.74803149606299213" header="0.31496062992125984" footer="0.31496062992125984"/>
  <pageSetup paperSize="9" scale="85" fitToHeight="0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CT33"/>
  <sheetViews>
    <sheetView workbookViewId="0">
      <selection activeCell="A14" sqref="A14:E14"/>
    </sheetView>
  </sheetViews>
  <sheetFormatPr defaultRowHeight="15"/>
  <cols>
    <col min="1" max="1" width="71.5703125" style="9" customWidth="1"/>
    <col min="2" max="4" width="9.140625" style="9"/>
    <col min="5" max="5" width="22.28515625" style="9" customWidth="1"/>
    <col min="6" max="16384" width="9.140625" style="9"/>
  </cols>
  <sheetData>
    <row r="1" spans="1:98" s="7" customFormat="1" ht="15.75">
      <c r="A1" s="52"/>
      <c r="B1" s="52" t="s">
        <v>135</v>
      </c>
      <c r="C1" s="52"/>
      <c r="D1" s="52"/>
      <c r="E1" s="52"/>
    </row>
    <row r="2" spans="1:98" s="7" customFormat="1" ht="59.25" customHeight="1">
      <c r="A2" s="52"/>
      <c r="B2" s="127" t="s">
        <v>1</v>
      </c>
      <c r="C2" s="127"/>
      <c r="D2" s="127"/>
      <c r="E2" s="127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</row>
    <row r="3" spans="1:98" s="8" customFormat="1" ht="15.75">
      <c r="A3" s="52"/>
      <c r="B3" s="82" t="s">
        <v>138</v>
      </c>
      <c r="C3" s="52"/>
      <c r="D3" s="52"/>
      <c r="E3" s="52"/>
    </row>
    <row r="4" spans="1:98" s="8" customFormat="1" ht="15.75">
      <c r="A4" s="52"/>
      <c r="B4" s="52"/>
      <c r="C4" s="52"/>
      <c r="D4" s="52"/>
      <c r="E4" s="52"/>
    </row>
    <row r="5" spans="1:98" s="7" customFormat="1" ht="15.75">
      <c r="A5" s="52"/>
      <c r="B5" s="52"/>
      <c r="C5" s="52"/>
      <c r="D5" s="52"/>
      <c r="E5" s="52"/>
    </row>
    <row r="6" spans="1:98" ht="15.75">
      <c r="A6" s="52"/>
      <c r="B6" s="52"/>
      <c r="C6" s="52"/>
      <c r="D6" s="52"/>
      <c r="E6" s="52"/>
    </row>
    <row r="7" spans="1:98" ht="15.75">
      <c r="A7" s="129" t="s">
        <v>133</v>
      </c>
      <c r="B7" s="129"/>
      <c r="C7" s="129"/>
      <c r="D7" s="129"/>
      <c r="E7" s="129"/>
    </row>
    <row r="8" spans="1:98" ht="61.5" customHeight="1">
      <c r="A8" s="130" t="s">
        <v>28</v>
      </c>
      <c r="B8" s="130"/>
      <c r="C8" s="130"/>
      <c r="D8" s="130"/>
      <c r="E8" s="130"/>
    </row>
    <row r="9" spans="1:98" ht="15.75">
      <c r="A9" s="131" t="s">
        <v>129</v>
      </c>
      <c r="B9" s="131"/>
      <c r="C9" s="131"/>
      <c r="D9" s="131"/>
      <c r="E9" s="131"/>
    </row>
    <row r="10" spans="1:98" ht="14.25" customHeight="1">
      <c r="A10" s="50"/>
      <c r="B10" s="51"/>
      <c r="C10" s="51"/>
      <c r="D10" s="51"/>
      <c r="E10" s="51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</row>
    <row r="11" spans="1:98" s="42" customFormat="1" ht="36.75" customHeight="1">
      <c r="A11" s="132" t="s">
        <v>117</v>
      </c>
      <c r="B11" s="132"/>
      <c r="C11" s="132"/>
      <c r="D11" s="132"/>
      <c r="E11" s="132"/>
    </row>
    <row r="12" spans="1:98" s="42" customFormat="1" ht="93.75" customHeight="1">
      <c r="A12" s="128" t="s">
        <v>118</v>
      </c>
      <c r="B12" s="128"/>
      <c r="C12" s="128"/>
      <c r="D12" s="128"/>
      <c r="E12" s="128"/>
    </row>
    <row r="13" spans="1:98" ht="59.25" customHeight="1">
      <c r="A13" s="133" t="s">
        <v>137</v>
      </c>
      <c r="B13" s="134"/>
      <c r="C13" s="134"/>
      <c r="D13" s="134"/>
      <c r="E13" s="135"/>
    </row>
    <row r="14" spans="1:98" ht="54.75" customHeight="1">
      <c r="A14" s="136" t="s">
        <v>139</v>
      </c>
      <c r="B14" s="137"/>
      <c r="C14" s="137"/>
      <c r="D14" s="137"/>
      <c r="E14" s="138"/>
    </row>
    <row r="15" spans="1:98">
      <c r="A15" s="126"/>
      <c r="B15" s="126"/>
    </row>
    <row r="33" spans="1:1">
      <c r="A33" s="9" t="s">
        <v>116</v>
      </c>
    </row>
  </sheetData>
  <mergeCells count="9">
    <mergeCell ref="A15:B15"/>
    <mergeCell ref="B2:E2"/>
    <mergeCell ref="A12:E12"/>
    <mergeCell ref="A7:E7"/>
    <mergeCell ref="A8:E8"/>
    <mergeCell ref="A9:E9"/>
    <mergeCell ref="A11:E11"/>
    <mergeCell ref="A13:E13"/>
    <mergeCell ref="A14:E14"/>
  </mergeCells>
  <pageMargins left="0.7" right="0.7" top="0.75" bottom="0.75" header="0.3" footer="0.3"/>
  <pageSetup paperSize="9" fitToHeight="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34"/>
  <sheetViews>
    <sheetView topLeftCell="A11" workbookViewId="0">
      <selection activeCell="D18" sqref="D18"/>
    </sheetView>
  </sheetViews>
  <sheetFormatPr defaultRowHeight="15"/>
  <cols>
    <col min="1" max="1" width="4.85546875" customWidth="1"/>
    <col min="2" max="2" width="68.42578125" customWidth="1"/>
    <col min="3" max="3" width="20.42578125" customWidth="1"/>
    <col min="4" max="4" width="16.7109375" customWidth="1"/>
    <col min="5" max="5" width="17.140625" customWidth="1"/>
    <col min="6" max="6" width="20.140625" customWidth="1"/>
  </cols>
  <sheetData>
    <row r="1" spans="1:9" ht="15.75">
      <c r="A1" s="16"/>
      <c r="B1" s="16"/>
      <c r="C1" s="88"/>
      <c r="D1" s="143" t="s">
        <v>140</v>
      </c>
      <c r="E1" s="143"/>
      <c r="F1" s="143"/>
      <c r="G1" s="11"/>
      <c r="H1" s="11"/>
      <c r="I1" s="11"/>
    </row>
    <row r="2" spans="1:9" ht="34.5" customHeight="1">
      <c r="A2" s="16"/>
      <c r="B2" s="16"/>
      <c r="C2" s="27"/>
      <c r="D2" s="144" t="s">
        <v>1</v>
      </c>
      <c r="E2" s="144"/>
      <c r="F2" s="144"/>
      <c r="G2" s="12"/>
      <c r="H2" s="12"/>
      <c r="I2" s="12"/>
    </row>
    <row r="3" spans="1:9" ht="30" customHeight="1">
      <c r="A3" s="16"/>
      <c r="B3" s="16"/>
      <c r="C3" s="26"/>
      <c r="D3" s="144" t="s">
        <v>136</v>
      </c>
      <c r="E3" s="144"/>
      <c r="F3" s="144"/>
      <c r="G3" s="5"/>
      <c r="H3" s="6"/>
      <c r="I3" s="6"/>
    </row>
    <row r="4" spans="1:9" ht="15.75">
      <c r="A4" s="16"/>
      <c r="B4" s="16"/>
      <c r="C4" s="16"/>
      <c r="D4" s="16"/>
      <c r="E4" s="16"/>
      <c r="F4" s="16"/>
    </row>
    <row r="5" spans="1:9" ht="24" customHeight="1">
      <c r="A5" s="114" t="s">
        <v>134</v>
      </c>
      <c r="B5" s="114"/>
      <c r="C5" s="114"/>
      <c r="D5" s="114"/>
      <c r="E5" s="114"/>
      <c r="F5" s="114"/>
    </row>
    <row r="6" spans="1:9" ht="39.75" customHeight="1">
      <c r="A6" s="147" t="s">
        <v>113</v>
      </c>
      <c r="B6" s="147"/>
      <c r="C6" s="147"/>
      <c r="D6" s="147"/>
      <c r="E6" s="147"/>
      <c r="F6" s="147"/>
    </row>
    <row r="7" spans="1:9" ht="15.75">
      <c r="A7" s="16"/>
      <c r="B7" s="16"/>
      <c r="C7" s="16"/>
      <c r="D7" s="16"/>
      <c r="E7" s="16"/>
      <c r="F7" s="16"/>
    </row>
    <row r="8" spans="1:9" ht="15.75">
      <c r="A8" s="16"/>
      <c r="B8" s="16"/>
      <c r="C8" s="16"/>
      <c r="D8" s="90" t="s">
        <v>159</v>
      </c>
      <c r="E8" s="16"/>
      <c r="F8" s="16"/>
      <c r="G8" s="85"/>
    </row>
    <row r="9" spans="1:9" ht="54" customHeight="1">
      <c r="A9" s="16"/>
      <c r="B9" s="16"/>
      <c r="C9" s="16"/>
      <c r="D9" s="140" t="s">
        <v>160</v>
      </c>
      <c r="E9" s="140"/>
      <c r="F9" s="140"/>
      <c r="G9" s="36"/>
    </row>
    <row r="10" spans="1:9" ht="84" customHeight="1">
      <c r="A10" s="148" t="s">
        <v>163</v>
      </c>
      <c r="B10" s="148"/>
      <c r="C10" s="148"/>
      <c r="D10" s="148"/>
      <c r="E10" s="148"/>
      <c r="F10" s="148"/>
      <c r="G10" s="89"/>
    </row>
    <row r="11" spans="1:9" ht="15.75">
      <c r="A11" s="115"/>
      <c r="B11" s="115"/>
      <c r="C11" s="115"/>
      <c r="D11" s="115"/>
      <c r="E11" s="115"/>
      <c r="F11" s="115"/>
      <c r="G11" s="86"/>
    </row>
    <row r="12" spans="1:9" ht="15.75" customHeight="1">
      <c r="A12" s="16"/>
      <c r="B12" s="141" t="s">
        <v>141</v>
      </c>
      <c r="C12" s="141"/>
      <c r="D12" s="146" t="s">
        <v>6</v>
      </c>
      <c r="E12" s="146"/>
      <c r="F12" s="146"/>
      <c r="G12" s="87"/>
    </row>
    <row r="13" spans="1:9">
      <c r="A13" s="36"/>
      <c r="B13" s="36"/>
      <c r="C13" s="36"/>
      <c r="D13" s="36"/>
      <c r="E13" s="36"/>
      <c r="F13" s="36"/>
      <c r="G13" s="36"/>
    </row>
    <row r="14" spans="1:9" ht="51.75" customHeight="1">
      <c r="A14" s="142" t="s">
        <v>142</v>
      </c>
      <c r="B14" s="142" t="s">
        <v>91</v>
      </c>
      <c r="C14" s="142" t="s">
        <v>143</v>
      </c>
      <c r="D14" s="142"/>
      <c r="E14" s="142"/>
      <c r="F14" s="149" t="s">
        <v>164</v>
      </c>
      <c r="G14" s="36"/>
    </row>
    <row r="15" spans="1:9" ht="78.75">
      <c r="A15" s="142"/>
      <c r="B15" s="142"/>
      <c r="C15" s="91" t="s">
        <v>144</v>
      </c>
      <c r="D15" s="91" t="s">
        <v>145</v>
      </c>
      <c r="E15" s="91" t="s">
        <v>146</v>
      </c>
      <c r="F15" s="150"/>
      <c r="G15" s="36"/>
    </row>
    <row r="16" spans="1:9" ht="15.75">
      <c r="A16" s="92">
        <v>1</v>
      </c>
      <c r="B16" s="93" t="s">
        <v>147</v>
      </c>
      <c r="C16" s="94"/>
      <c r="D16" s="94"/>
      <c r="E16" s="94"/>
      <c r="F16" s="95"/>
      <c r="G16" s="36"/>
    </row>
    <row r="17" spans="1:7" ht="31.5">
      <c r="A17" s="96" t="s">
        <v>148</v>
      </c>
      <c r="B17" s="97" t="s">
        <v>149</v>
      </c>
      <c r="C17" s="98">
        <v>102161</v>
      </c>
      <c r="D17" s="99">
        <v>72</v>
      </c>
      <c r="E17" s="100">
        <v>893.63</v>
      </c>
      <c r="F17" s="98">
        <v>1418.9</v>
      </c>
      <c r="G17" s="36"/>
    </row>
    <row r="18" spans="1:7" ht="31.5">
      <c r="A18" s="96" t="s">
        <v>150</v>
      </c>
      <c r="B18" s="97" t="s">
        <v>151</v>
      </c>
      <c r="C18" s="98">
        <v>333837</v>
      </c>
      <c r="D18" s="99">
        <v>72</v>
      </c>
      <c r="E18" s="100">
        <v>893.63</v>
      </c>
      <c r="F18" s="98">
        <v>4636.63</v>
      </c>
      <c r="G18" s="36"/>
    </row>
    <row r="19" spans="1:7" ht="15.75">
      <c r="A19" s="92">
        <v>2</v>
      </c>
      <c r="B19" s="93" t="s">
        <v>152</v>
      </c>
      <c r="C19" s="94"/>
      <c r="D19" s="94"/>
      <c r="E19" s="94"/>
      <c r="F19" s="95"/>
      <c r="G19" s="36"/>
    </row>
    <row r="20" spans="1:7" ht="31.5">
      <c r="A20" s="96" t="s">
        <v>153</v>
      </c>
      <c r="B20" s="97" t="s">
        <v>149</v>
      </c>
      <c r="C20" s="98">
        <v>128459.08</v>
      </c>
      <c r="D20" s="99">
        <v>109</v>
      </c>
      <c r="E20" s="100">
        <v>1331.1</v>
      </c>
      <c r="F20" s="98">
        <v>1178.5236697247706</v>
      </c>
      <c r="G20" s="36"/>
    </row>
    <row r="21" spans="1:7" ht="31.5">
      <c r="A21" s="96" t="s">
        <v>154</v>
      </c>
      <c r="B21" s="97" t="s">
        <v>151</v>
      </c>
      <c r="C21" s="98">
        <v>419770.16</v>
      </c>
      <c r="D21" s="99">
        <v>109</v>
      </c>
      <c r="E21" s="100">
        <v>1331.1</v>
      </c>
      <c r="F21" s="98">
        <v>3851.1023853211009</v>
      </c>
      <c r="G21" s="36"/>
    </row>
    <row r="22" spans="1:7" ht="15.75">
      <c r="A22" s="92">
        <v>3</v>
      </c>
      <c r="B22" s="93" t="s">
        <v>155</v>
      </c>
      <c r="C22" s="94"/>
      <c r="D22" s="94"/>
      <c r="E22" s="94"/>
      <c r="F22" s="95"/>
      <c r="G22" s="36"/>
    </row>
    <row r="23" spans="1:7" ht="31.5">
      <c r="A23" s="96" t="s">
        <v>156</v>
      </c>
      <c r="B23" s="97" t="s">
        <v>149</v>
      </c>
      <c r="C23" s="98">
        <v>266053.90000000002</v>
      </c>
      <c r="D23" s="99">
        <v>164</v>
      </c>
      <c r="E23" s="100">
        <v>2106.58</v>
      </c>
      <c r="F23" s="98">
        <v>1622.2798780487806</v>
      </c>
      <c r="G23" s="36"/>
    </row>
    <row r="24" spans="1:7" ht="31.5">
      <c r="A24" s="96" t="s">
        <v>157</v>
      </c>
      <c r="B24" s="97" t="s">
        <v>151</v>
      </c>
      <c r="C24" s="98">
        <v>756877.47999999986</v>
      </c>
      <c r="D24" s="99">
        <v>164</v>
      </c>
      <c r="E24" s="100">
        <v>2106.58</v>
      </c>
      <c r="F24" s="98">
        <v>4615.1065853658529</v>
      </c>
      <c r="G24" s="36"/>
    </row>
    <row r="25" spans="1:7">
      <c r="A25" s="36"/>
      <c r="B25" s="36"/>
      <c r="C25" s="36"/>
      <c r="D25" s="36"/>
      <c r="E25" s="36"/>
      <c r="F25" s="36"/>
      <c r="G25" s="36"/>
    </row>
    <row r="26" spans="1:7">
      <c r="A26" s="36"/>
      <c r="B26" s="36"/>
      <c r="C26" s="36"/>
      <c r="D26" s="36"/>
      <c r="E26" s="36"/>
      <c r="F26" s="36"/>
      <c r="G26" s="36"/>
    </row>
    <row r="27" spans="1:7" ht="15.75">
      <c r="A27" s="36"/>
      <c r="B27" s="26" t="s">
        <v>158</v>
      </c>
      <c r="C27" s="26"/>
      <c r="D27" s="26"/>
      <c r="E27" s="26"/>
      <c r="F27" s="26"/>
      <c r="G27" s="26"/>
    </row>
    <row r="28" spans="1:7" ht="54.75" customHeight="1">
      <c r="A28" s="36"/>
      <c r="B28" s="139" t="s">
        <v>161</v>
      </c>
      <c r="C28" s="139"/>
      <c r="D28" s="139"/>
      <c r="E28" s="139"/>
      <c r="F28" s="139"/>
      <c r="G28" s="26"/>
    </row>
    <row r="29" spans="1:7" ht="38.25" customHeight="1">
      <c r="A29" s="36"/>
      <c r="B29" s="140" t="s">
        <v>162</v>
      </c>
      <c r="C29" s="140"/>
      <c r="D29" s="140"/>
      <c r="E29" s="140"/>
      <c r="F29" s="140"/>
      <c r="G29" s="26"/>
    </row>
    <row r="30" spans="1:7" ht="19.5" customHeight="1">
      <c r="A30" s="36"/>
      <c r="B30" s="83"/>
      <c r="C30" s="83"/>
      <c r="D30" s="83"/>
      <c r="E30" s="83"/>
      <c r="F30" s="83"/>
      <c r="G30" s="26"/>
    </row>
    <row r="31" spans="1:7" ht="18.75" customHeight="1">
      <c r="A31" s="61"/>
      <c r="B31" s="145"/>
      <c r="C31" s="145"/>
      <c r="D31" s="145"/>
      <c r="E31" s="145"/>
      <c r="F31" s="145"/>
      <c r="G31" s="26"/>
    </row>
    <row r="33" spans="1:2">
      <c r="A33" s="37" t="s">
        <v>110</v>
      </c>
      <c r="B33" s="37"/>
    </row>
    <row r="34" spans="1:2">
      <c r="A34" s="126" t="s">
        <v>111</v>
      </c>
      <c r="B34" s="126"/>
    </row>
  </sheetData>
  <protectedRanges>
    <protectedRange sqref="D12" name="Диапазон1_1"/>
    <protectedRange sqref="D17:E18 D23:E24 D20:E21" name="Диапазон1_2"/>
  </protectedRanges>
  <mergeCells count="18">
    <mergeCell ref="D1:F1"/>
    <mergeCell ref="D2:F2"/>
    <mergeCell ref="D3:F3"/>
    <mergeCell ref="B31:F31"/>
    <mergeCell ref="A11:F11"/>
    <mergeCell ref="D12:F12"/>
    <mergeCell ref="D9:F9"/>
    <mergeCell ref="A5:F5"/>
    <mergeCell ref="A6:F6"/>
    <mergeCell ref="A10:F10"/>
    <mergeCell ref="A14:A15"/>
    <mergeCell ref="C14:E14"/>
    <mergeCell ref="F14:F15"/>
    <mergeCell ref="B28:F28"/>
    <mergeCell ref="B29:F29"/>
    <mergeCell ref="A34:B34"/>
    <mergeCell ref="B12:C12"/>
    <mergeCell ref="B14:B15"/>
  </mergeCells>
  <pageMargins left="0.7" right="0.7" top="0.75" bottom="0.75" header="0.3" footer="0.3"/>
  <pageSetup paperSize="9" fitToHeight="0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H37"/>
  <sheetViews>
    <sheetView tabSelected="1" view="pageBreakPreview" zoomScale="82" zoomScaleSheetLayoutView="82" workbookViewId="0">
      <selection activeCell="D24" sqref="D24"/>
    </sheetView>
  </sheetViews>
  <sheetFormatPr defaultRowHeight="33" customHeight="1"/>
  <cols>
    <col min="1" max="1" width="8.28515625" customWidth="1"/>
    <col min="2" max="2" width="56.7109375" customWidth="1"/>
    <col min="3" max="3" width="16.42578125" customWidth="1"/>
    <col min="4" max="4" width="20.5703125" customWidth="1"/>
  </cols>
  <sheetData>
    <row r="1" spans="1:8" ht="21" customHeight="1">
      <c r="A1" s="16"/>
      <c r="B1" s="16"/>
      <c r="C1" s="112" t="s">
        <v>70</v>
      </c>
      <c r="D1" s="112"/>
      <c r="E1" s="11"/>
    </row>
    <row r="2" spans="1:8" ht="51.75" customHeight="1">
      <c r="A2" s="16"/>
      <c r="B2" s="16"/>
      <c r="C2" s="113" t="s">
        <v>1</v>
      </c>
      <c r="D2" s="113"/>
      <c r="E2" s="12"/>
    </row>
    <row r="3" spans="1:8" ht="31.5" customHeight="1">
      <c r="A3" s="16"/>
      <c r="B3" s="16"/>
      <c r="C3" s="154" t="s">
        <v>2</v>
      </c>
      <c r="D3" s="154"/>
      <c r="E3" s="4"/>
    </row>
    <row r="4" spans="1:8" ht="24.75" customHeight="1">
      <c r="A4" s="16"/>
      <c r="B4" s="16"/>
      <c r="C4" s="28"/>
      <c r="D4" s="28"/>
      <c r="E4" s="4"/>
    </row>
    <row r="5" spans="1:8" ht="25.5" customHeight="1">
      <c r="A5" s="114" t="s">
        <v>71</v>
      </c>
      <c r="B5" s="114"/>
      <c r="C5" s="114"/>
      <c r="D5" s="114"/>
      <c r="E5" s="13"/>
    </row>
    <row r="6" spans="1:8" ht="25.5" customHeight="1">
      <c r="A6" s="115" t="s">
        <v>127</v>
      </c>
      <c r="B6" s="115"/>
      <c r="C6" s="115"/>
      <c r="D6" s="115"/>
      <c r="E6" s="14"/>
    </row>
    <row r="7" spans="1:8" ht="21.75" customHeight="1">
      <c r="A7" s="35"/>
      <c r="B7" s="35"/>
      <c r="C7" s="35"/>
      <c r="D7" s="35"/>
      <c r="E7" s="14"/>
    </row>
    <row r="8" spans="1:8" ht="18" customHeight="1">
      <c r="A8" s="16"/>
      <c r="B8" s="16"/>
      <c r="C8" s="151" t="s">
        <v>168</v>
      </c>
      <c r="D8" s="151"/>
    </row>
    <row r="9" spans="1:8" ht="33" customHeight="1">
      <c r="A9" s="152" t="s">
        <v>29</v>
      </c>
      <c r="B9" s="153" t="s">
        <v>72</v>
      </c>
      <c r="C9" s="152" t="s">
        <v>166</v>
      </c>
      <c r="D9" s="152" t="s">
        <v>130</v>
      </c>
    </row>
    <row r="10" spans="1:8" ht="33" customHeight="1">
      <c r="A10" s="152"/>
      <c r="B10" s="153"/>
      <c r="C10" s="152"/>
      <c r="D10" s="152"/>
    </row>
    <row r="11" spans="1:8" ht="33" customHeight="1">
      <c r="A11" s="29" t="s">
        <v>7</v>
      </c>
      <c r="B11" s="21" t="s">
        <v>30</v>
      </c>
      <c r="C11" s="101">
        <f>C12+C13+C14+C15+C16+C25</f>
        <v>471.70699999999999</v>
      </c>
      <c r="D11" s="101">
        <f>D12+D13+D14+D15+D16+D25</f>
        <v>552.93402800000001</v>
      </c>
      <c r="G11" s="61"/>
      <c r="H11" s="61"/>
    </row>
    <row r="12" spans="1:8" ht="33" customHeight="1">
      <c r="A12" s="29" t="s">
        <v>31</v>
      </c>
      <c r="B12" s="22" t="s">
        <v>32</v>
      </c>
      <c r="C12" s="110">
        <v>0</v>
      </c>
      <c r="D12" s="111">
        <v>0</v>
      </c>
      <c r="G12" s="61"/>
      <c r="H12" s="61"/>
    </row>
    <row r="13" spans="1:8" ht="33" customHeight="1">
      <c r="A13" s="29" t="s">
        <v>33</v>
      </c>
      <c r="B13" s="22" t="s">
        <v>34</v>
      </c>
      <c r="C13" s="102"/>
      <c r="D13" s="102"/>
      <c r="G13" s="61"/>
      <c r="H13" s="61"/>
    </row>
    <row r="14" spans="1:8" ht="33" customHeight="1">
      <c r="A14" s="29" t="s">
        <v>35</v>
      </c>
      <c r="B14" s="22" t="s">
        <v>36</v>
      </c>
      <c r="C14" s="102">
        <v>283.363</v>
      </c>
      <c r="D14" s="102">
        <v>349.91399999999999</v>
      </c>
      <c r="G14" s="61"/>
      <c r="H14" s="61"/>
    </row>
    <row r="15" spans="1:8" ht="33" customHeight="1">
      <c r="A15" s="29" t="s">
        <v>37</v>
      </c>
      <c r="B15" s="22" t="s">
        <v>38</v>
      </c>
      <c r="C15" s="102">
        <v>85.575999999999993</v>
      </c>
      <c r="D15" s="102">
        <f>D14*30.2/100</f>
        <v>105.67402799999999</v>
      </c>
      <c r="G15" s="61"/>
      <c r="H15" s="61"/>
    </row>
    <row r="16" spans="1:8" ht="33" customHeight="1">
      <c r="A16" s="30" t="s">
        <v>39</v>
      </c>
      <c r="B16" s="24" t="s">
        <v>40</v>
      </c>
      <c r="C16" s="103">
        <f>C17+C18+C19</f>
        <v>102.768</v>
      </c>
      <c r="D16" s="103">
        <f>D17+D18+D19</f>
        <v>97.346000000000004</v>
      </c>
      <c r="G16" s="61"/>
      <c r="H16" s="61"/>
    </row>
    <row r="17" spans="1:8" ht="33" customHeight="1">
      <c r="A17" s="29" t="s">
        <v>41</v>
      </c>
      <c r="B17" s="25" t="s">
        <v>42</v>
      </c>
      <c r="C17" s="104">
        <v>22.791</v>
      </c>
      <c r="D17" s="104">
        <v>3.0590000000000002</v>
      </c>
      <c r="G17" s="61"/>
      <c r="H17" s="61"/>
    </row>
    <row r="18" spans="1:8" ht="33" customHeight="1">
      <c r="A18" s="29" t="s">
        <v>43</v>
      </c>
      <c r="B18" s="25" t="s">
        <v>44</v>
      </c>
      <c r="C18" s="104"/>
      <c r="D18" s="104"/>
      <c r="G18" s="61"/>
      <c r="H18" s="61"/>
    </row>
    <row r="19" spans="1:8" ht="33" customHeight="1">
      <c r="A19" s="29" t="s">
        <v>45</v>
      </c>
      <c r="B19" s="25" t="s">
        <v>46</v>
      </c>
      <c r="C19" s="104">
        <f>SUM(C20:C24)</f>
        <v>79.977000000000004</v>
      </c>
      <c r="D19" s="104">
        <f>SUM(D20:D24)</f>
        <v>94.287000000000006</v>
      </c>
      <c r="G19" s="61"/>
      <c r="H19" s="61"/>
    </row>
    <row r="20" spans="1:8" ht="33" customHeight="1">
      <c r="A20" s="29" t="s">
        <v>47</v>
      </c>
      <c r="B20" s="25" t="s">
        <v>48</v>
      </c>
      <c r="C20" s="104">
        <v>43.584000000000003</v>
      </c>
      <c r="D20" s="104">
        <v>51.932000000000002</v>
      </c>
      <c r="G20" s="61"/>
      <c r="H20" s="61"/>
    </row>
    <row r="21" spans="1:8" ht="33" customHeight="1">
      <c r="A21" s="29" t="s">
        <v>49</v>
      </c>
      <c r="B21" s="25" t="s">
        <v>50</v>
      </c>
      <c r="C21" s="105"/>
      <c r="D21" s="105"/>
      <c r="G21" s="61"/>
      <c r="H21" s="61"/>
    </row>
    <row r="22" spans="1:8" ht="33" customHeight="1">
      <c r="A22" s="29" t="s">
        <v>51</v>
      </c>
      <c r="B22" s="25" t="s">
        <v>52</v>
      </c>
      <c r="C22" s="105"/>
      <c r="D22" s="105"/>
      <c r="G22" s="61"/>
      <c r="H22" s="61"/>
    </row>
    <row r="23" spans="1:8" ht="33" customHeight="1">
      <c r="A23" s="29" t="s">
        <v>53</v>
      </c>
      <c r="B23" s="25" t="s">
        <v>54</v>
      </c>
      <c r="C23" s="105"/>
      <c r="D23" s="105"/>
      <c r="G23" s="61"/>
      <c r="H23" s="61"/>
    </row>
    <row r="24" spans="1:8" ht="33" customHeight="1">
      <c r="A24" s="29" t="s">
        <v>55</v>
      </c>
      <c r="B24" s="39" t="s">
        <v>56</v>
      </c>
      <c r="C24" s="106">
        <v>36.393000000000001</v>
      </c>
      <c r="D24" s="106">
        <v>42.354999999999997</v>
      </c>
      <c r="G24" s="61"/>
      <c r="H24" s="61"/>
    </row>
    <row r="25" spans="1:8" ht="33" customHeight="1">
      <c r="A25" s="40" t="s">
        <v>57</v>
      </c>
      <c r="B25" s="41" t="s">
        <v>58</v>
      </c>
      <c r="C25" s="107">
        <f>SUM(C26:C30)</f>
        <v>0</v>
      </c>
      <c r="D25" s="107">
        <f>SUM(D26:D30)</f>
        <v>0</v>
      </c>
      <c r="G25" s="61"/>
      <c r="H25" s="61"/>
    </row>
    <row r="26" spans="1:8" ht="33" customHeight="1">
      <c r="A26" s="29" t="s">
        <v>59</v>
      </c>
      <c r="B26" s="25" t="s">
        <v>60</v>
      </c>
      <c r="C26" s="105"/>
      <c r="D26" s="73"/>
      <c r="G26" s="61"/>
      <c r="H26" s="61"/>
    </row>
    <row r="27" spans="1:8" ht="33" customHeight="1">
      <c r="A27" s="29" t="s">
        <v>61</v>
      </c>
      <c r="B27" s="25" t="s">
        <v>62</v>
      </c>
      <c r="C27" s="105"/>
      <c r="D27" s="73"/>
      <c r="G27" s="61"/>
      <c r="H27" s="61"/>
    </row>
    <row r="28" spans="1:8" ht="33" customHeight="1">
      <c r="A28" s="29" t="s">
        <v>63</v>
      </c>
      <c r="B28" s="25" t="s">
        <v>64</v>
      </c>
      <c r="C28" s="105"/>
      <c r="D28" s="73"/>
      <c r="G28" s="61"/>
      <c r="H28" s="61"/>
    </row>
    <row r="29" spans="1:8" ht="33" customHeight="1">
      <c r="A29" s="29" t="s">
        <v>65</v>
      </c>
      <c r="B29" s="25" t="s">
        <v>66</v>
      </c>
      <c r="C29" s="105"/>
      <c r="D29" s="73"/>
      <c r="G29" s="61"/>
      <c r="H29" s="61"/>
    </row>
    <row r="30" spans="1:8" ht="33" customHeight="1">
      <c r="A30" s="29" t="s">
        <v>67</v>
      </c>
      <c r="B30" s="25" t="s">
        <v>68</v>
      </c>
      <c r="C30" s="105"/>
      <c r="D30" s="73"/>
      <c r="G30" s="61"/>
      <c r="H30" s="61"/>
    </row>
    <row r="31" spans="1:8" ht="80.25" customHeight="1">
      <c r="A31" s="30" t="s">
        <v>8</v>
      </c>
      <c r="B31" s="24" t="s">
        <v>69</v>
      </c>
      <c r="C31" s="108">
        <f>6384.84+413.84</f>
        <v>6798.68</v>
      </c>
      <c r="D31" s="108">
        <f>8276.98+1173.76</f>
        <v>9450.74</v>
      </c>
      <c r="G31" s="61"/>
      <c r="H31" s="61"/>
    </row>
    <row r="32" spans="1:8" ht="33" customHeight="1">
      <c r="A32" s="30" t="s">
        <v>9</v>
      </c>
      <c r="B32" s="24" t="s">
        <v>114</v>
      </c>
      <c r="C32" s="108"/>
      <c r="D32" s="74"/>
      <c r="G32" s="61"/>
      <c r="H32" s="61"/>
    </row>
    <row r="33" spans="1:8" ht="33" customHeight="1">
      <c r="A33" s="40" t="s">
        <v>10</v>
      </c>
      <c r="B33" s="41" t="s">
        <v>128</v>
      </c>
      <c r="C33" s="109">
        <f>C11+C31+C32</f>
        <v>7270.3870000000006</v>
      </c>
      <c r="D33" s="109">
        <f>D11+D31+D32</f>
        <v>10003.674027999999</v>
      </c>
      <c r="G33" s="61"/>
      <c r="H33" s="61"/>
    </row>
    <row r="34" spans="1:8" ht="33" customHeight="1">
      <c r="A34" s="62"/>
      <c r="B34" s="63"/>
      <c r="C34" s="64"/>
      <c r="D34" s="70"/>
      <c r="G34" s="61"/>
      <c r="H34" s="61"/>
    </row>
    <row r="35" spans="1:8" ht="33" customHeight="1">
      <c r="A35" s="16"/>
      <c r="B35" s="16"/>
      <c r="C35" s="71"/>
      <c r="D35" s="66"/>
    </row>
    <row r="36" spans="1:8" s="42" customFormat="1" ht="12.75">
      <c r="A36" s="37" t="s">
        <v>110</v>
      </c>
      <c r="B36" s="37"/>
      <c r="C36" s="69"/>
      <c r="D36" s="67"/>
      <c r="E36" s="37"/>
    </row>
    <row r="37" spans="1:8" s="42" customFormat="1" ht="12.75">
      <c r="A37" s="126" t="s">
        <v>111</v>
      </c>
      <c r="B37" s="126"/>
      <c r="C37" s="65"/>
      <c r="D37" s="68"/>
      <c r="E37" s="37"/>
    </row>
  </sheetData>
  <mergeCells count="11">
    <mergeCell ref="A37:B37"/>
    <mergeCell ref="C1:D1"/>
    <mergeCell ref="C8:D8"/>
    <mergeCell ref="A6:D6"/>
    <mergeCell ref="A9:A10"/>
    <mergeCell ref="B9:B10"/>
    <mergeCell ref="C9:C10"/>
    <mergeCell ref="D9:D10"/>
    <mergeCell ref="C2:D2"/>
    <mergeCell ref="C3:D3"/>
    <mergeCell ref="A5:D5"/>
  </mergeCells>
  <pageMargins left="0.7" right="0.7" top="0.75" bottom="0.75" header="0.3" footer="0.3"/>
  <pageSetup paperSize="9" scale="8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E15"/>
  <sheetViews>
    <sheetView workbookViewId="0">
      <selection activeCell="C11" sqref="C11"/>
    </sheetView>
  </sheetViews>
  <sheetFormatPr defaultRowHeight="15"/>
  <cols>
    <col min="1" max="1" width="4.7109375" customWidth="1"/>
    <col min="2" max="2" width="45.5703125" customWidth="1"/>
    <col min="3" max="4" width="25.7109375" customWidth="1"/>
  </cols>
  <sheetData>
    <row r="1" spans="1:5" ht="15.75">
      <c r="A1" s="16"/>
      <c r="B1" s="16"/>
      <c r="C1" s="34" t="s">
        <v>97</v>
      </c>
      <c r="D1" s="34"/>
      <c r="E1" s="11"/>
    </row>
    <row r="2" spans="1:5" ht="31.5" customHeight="1">
      <c r="A2" s="16"/>
      <c r="B2" s="16"/>
      <c r="C2" s="113" t="s">
        <v>1</v>
      </c>
      <c r="D2" s="113"/>
      <c r="E2" s="12"/>
    </row>
    <row r="3" spans="1:5" ht="27" customHeight="1">
      <c r="A3" s="16"/>
      <c r="B3" s="16"/>
      <c r="C3" s="11" t="s">
        <v>2</v>
      </c>
      <c r="D3" s="11"/>
      <c r="E3" s="4"/>
    </row>
    <row r="4" spans="1:5" ht="15.75">
      <c r="A4" s="16"/>
      <c r="B4" s="16"/>
      <c r="C4" s="16"/>
      <c r="D4" s="16"/>
    </row>
    <row r="5" spans="1:5" ht="15.75">
      <c r="A5" s="114" t="s">
        <v>89</v>
      </c>
      <c r="B5" s="114"/>
      <c r="C5" s="114"/>
      <c r="D5" s="114"/>
    </row>
    <row r="6" spans="1:5" ht="57" customHeight="1">
      <c r="A6" s="147" t="s">
        <v>98</v>
      </c>
      <c r="B6" s="147"/>
      <c r="C6" s="147"/>
      <c r="D6" s="147"/>
    </row>
    <row r="7" spans="1:5" ht="17.25" customHeight="1">
      <c r="A7" s="35"/>
      <c r="B7" s="35"/>
      <c r="C7" s="35"/>
      <c r="D7" s="35"/>
    </row>
    <row r="8" spans="1:5" ht="36.75" customHeight="1">
      <c r="A8" s="152" t="s">
        <v>29</v>
      </c>
      <c r="B8" s="153" t="s">
        <v>91</v>
      </c>
      <c r="C8" s="152" t="s">
        <v>112</v>
      </c>
      <c r="D8" s="152" t="s">
        <v>103</v>
      </c>
    </row>
    <row r="9" spans="1:5" ht="108.75" customHeight="1">
      <c r="A9" s="152"/>
      <c r="B9" s="153"/>
      <c r="C9" s="152"/>
      <c r="D9" s="152"/>
    </row>
    <row r="10" spans="1:5" ht="45" customHeight="1">
      <c r="A10" s="29" t="s">
        <v>7</v>
      </c>
      <c r="B10" s="21" t="s">
        <v>99</v>
      </c>
      <c r="C10" s="20" t="s">
        <v>102</v>
      </c>
      <c r="D10" s="20" t="s">
        <v>102</v>
      </c>
    </row>
    <row r="11" spans="1:5" ht="66.75" customHeight="1">
      <c r="A11" s="29" t="s">
        <v>8</v>
      </c>
      <c r="B11" s="22" t="s">
        <v>100</v>
      </c>
      <c r="C11" s="23">
        <f>1837.1+167.6+167.6+2517.9</f>
        <v>4690.2</v>
      </c>
      <c r="D11" s="23">
        <v>209.7</v>
      </c>
    </row>
    <row r="12" spans="1:5" ht="54.75" customHeight="1">
      <c r="A12" s="29" t="s">
        <v>9</v>
      </c>
      <c r="B12" s="22" t="s">
        <v>101</v>
      </c>
      <c r="C12" s="20" t="s">
        <v>102</v>
      </c>
      <c r="D12" s="20" t="s">
        <v>102</v>
      </c>
    </row>
    <row r="13" spans="1:5" ht="15.75">
      <c r="A13" s="16"/>
      <c r="B13" s="16"/>
      <c r="C13" s="16"/>
      <c r="D13" s="16"/>
    </row>
    <row r="14" spans="1:5" s="42" customFormat="1" ht="12.75">
      <c r="A14" s="37" t="s">
        <v>110</v>
      </c>
      <c r="B14" s="37"/>
      <c r="C14" s="37"/>
      <c r="D14" s="37"/>
    </row>
    <row r="15" spans="1:5" s="42" customFormat="1" ht="12.75">
      <c r="A15" s="126" t="s">
        <v>111</v>
      </c>
      <c r="B15" s="126"/>
      <c r="C15" s="126"/>
      <c r="D15" s="126"/>
    </row>
  </sheetData>
  <mergeCells count="9">
    <mergeCell ref="A15:B15"/>
    <mergeCell ref="C15:D15"/>
    <mergeCell ref="A5:D5"/>
    <mergeCell ref="C2:D2"/>
    <mergeCell ref="A8:A9"/>
    <mergeCell ref="B8:B9"/>
    <mergeCell ref="C8:C9"/>
    <mergeCell ref="D8:D9"/>
    <mergeCell ref="A6:D6"/>
  </mergeCells>
  <pageMargins left="0.7" right="0.7" top="0.75" bottom="0.75" header="0.3" footer="0.3"/>
  <pageSetup paperSize="9" scale="8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K20"/>
  <sheetViews>
    <sheetView workbookViewId="0">
      <selection activeCell="C15" sqref="C15"/>
    </sheetView>
  </sheetViews>
  <sheetFormatPr defaultRowHeight="15"/>
  <cols>
    <col min="1" max="1" width="4.7109375" customWidth="1"/>
    <col min="2" max="2" width="30.7109375" customWidth="1"/>
    <col min="3" max="5" width="25.7109375" customWidth="1"/>
  </cols>
  <sheetData>
    <row r="1" spans="1:11" ht="15.75">
      <c r="A1" s="16"/>
      <c r="B1" s="16"/>
      <c r="C1" s="28"/>
      <c r="D1" s="84" t="s">
        <v>88</v>
      </c>
      <c r="E1" s="12"/>
      <c r="F1" s="11"/>
    </row>
    <row r="2" spans="1:11" ht="36" customHeight="1">
      <c r="A2" s="16"/>
      <c r="B2" s="16"/>
      <c r="C2" s="27"/>
      <c r="D2" s="155" t="s">
        <v>1</v>
      </c>
      <c r="E2" s="155"/>
      <c r="F2" s="12"/>
    </row>
    <row r="3" spans="1:11" ht="18.75" customHeight="1">
      <c r="A3" s="16"/>
      <c r="B3" s="16"/>
      <c r="C3" s="26"/>
      <c r="D3" s="155" t="s">
        <v>2</v>
      </c>
      <c r="E3" s="155"/>
      <c r="F3" s="4"/>
    </row>
    <row r="4" spans="1:11" ht="15.75">
      <c r="A4" s="16"/>
      <c r="B4" s="16"/>
      <c r="C4" s="16"/>
      <c r="D4" s="16"/>
      <c r="E4" s="28"/>
    </row>
    <row r="5" spans="1:11" ht="15.75">
      <c r="A5" s="114" t="s">
        <v>89</v>
      </c>
      <c r="B5" s="114"/>
      <c r="C5" s="114"/>
      <c r="D5" s="114"/>
      <c r="E5" s="114"/>
    </row>
    <row r="6" spans="1:11" ht="57" customHeight="1">
      <c r="A6" s="147" t="s">
        <v>90</v>
      </c>
      <c r="B6" s="147"/>
      <c r="C6" s="147"/>
      <c r="D6" s="147"/>
      <c r="E6" s="147"/>
    </row>
    <row r="7" spans="1:11" ht="17.25" customHeight="1">
      <c r="A7" s="35"/>
      <c r="B7" s="35"/>
      <c r="C7" s="35"/>
      <c r="D7" s="35"/>
      <c r="E7" s="35"/>
    </row>
    <row r="8" spans="1:11" ht="36.75" customHeight="1">
      <c r="A8" s="152" t="s">
        <v>29</v>
      </c>
      <c r="B8" s="153" t="s">
        <v>91</v>
      </c>
      <c r="C8" s="152" t="s">
        <v>167</v>
      </c>
      <c r="D8" s="152" t="s">
        <v>92</v>
      </c>
      <c r="E8" s="152" t="s">
        <v>93</v>
      </c>
    </row>
    <row r="9" spans="1:11" ht="108.75" customHeight="1">
      <c r="A9" s="152"/>
      <c r="B9" s="153"/>
      <c r="C9" s="152"/>
      <c r="D9" s="152"/>
      <c r="E9" s="152"/>
    </row>
    <row r="10" spans="1:11" ht="35.1" customHeight="1">
      <c r="A10" s="30" t="s">
        <v>7</v>
      </c>
      <c r="B10" s="58" t="s">
        <v>94</v>
      </c>
      <c r="C10" s="77">
        <f>C11+C12</f>
        <v>2884</v>
      </c>
      <c r="D10" s="20"/>
      <c r="E10" s="23">
        <f>E11+E12</f>
        <v>499.4</v>
      </c>
      <c r="G10" s="59" t="s">
        <v>126</v>
      </c>
      <c r="H10" s="59"/>
      <c r="I10" s="59"/>
      <c r="J10" s="59"/>
      <c r="K10" s="59"/>
    </row>
    <row r="11" spans="1:11" ht="35.1" customHeight="1">
      <c r="A11" s="29"/>
      <c r="B11" s="38" t="s">
        <v>78</v>
      </c>
      <c r="C11" s="20">
        <f>40.3+116+231.3+231.3+869.5+40.2</f>
        <v>1528.6000000000001</v>
      </c>
      <c r="D11" s="75">
        <f>0.529+0.1</f>
        <v>0.629</v>
      </c>
      <c r="E11" s="76">
        <f>209.7+15+30+35</f>
        <v>289.7</v>
      </c>
      <c r="G11" s="60">
        <f>AVERAGE(H11:K11)</f>
        <v>0.52875000000000005</v>
      </c>
      <c r="H11" s="60">
        <v>0.35</v>
      </c>
      <c r="I11" s="60">
        <v>0.3</v>
      </c>
      <c r="J11" s="60">
        <v>0.16500000000000001</v>
      </c>
      <c r="K11" s="59">
        <v>1.3</v>
      </c>
    </row>
    <row r="12" spans="1:11" ht="35.1" customHeight="1">
      <c r="A12" s="29"/>
      <c r="B12" s="38" t="s">
        <v>79</v>
      </c>
      <c r="C12" s="20">
        <v>1355.4</v>
      </c>
      <c r="D12" s="75">
        <v>0.37</v>
      </c>
      <c r="E12" s="20">
        <v>209.7</v>
      </c>
      <c r="G12" s="60">
        <f>AVERAGE(H12:K12)</f>
        <v>0.37</v>
      </c>
      <c r="H12" s="60">
        <v>0.35</v>
      </c>
      <c r="I12" s="59">
        <v>0.39</v>
      </c>
      <c r="J12" s="59"/>
      <c r="K12" s="59"/>
    </row>
    <row r="13" spans="1:11" ht="35.1" customHeight="1">
      <c r="A13" s="29"/>
      <c r="B13" s="38" t="s">
        <v>95</v>
      </c>
      <c r="C13" s="20" t="s">
        <v>102</v>
      </c>
      <c r="D13" s="20" t="s">
        <v>102</v>
      </c>
      <c r="E13" s="20" t="s">
        <v>102</v>
      </c>
    </row>
    <row r="14" spans="1:11" ht="35.1" customHeight="1">
      <c r="A14" s="30" t="s">
        <v>8</v>
      </c>
      <c r="B14" s="24" t="s">
        <v>96</v>
      </c>
      <c r="C14" s="23">
        <f>C15</f>
        <v>97.6</v>
      </c>
      <c r="D14" s="20"/>
      <c r="E14" s="77">
        <f>E15</f>
        <v>11</v>
      </c>
    </row>
    <row r="15" spans="1:11" ht="35.1" customHeight="1">
      <c r="A15" s="29"/>
      <c r="B15" s="38" t="s">
        <v>78</v>
      </c>
      <c r="C15" s="20">
        <f>97.6</f>
        <v>97.6</v>
      </c>
      <c r="D15" s="75">
        <v>0.41299999999999998</v>
      </c>
      <c r="E15" s="76">
        <v>11</v>
      </c>
    </row>
    <row r="16" spans="1:11" ht="35.1" customHeight="1">
      <c r="A16" s="29"/>
      <c r="B16" s="38" t="s">
        <v>79</v>
      </c>
      <c r="C16" s="20" t="s">
        <v>102</v>
      </c>
      <c r="D16" s="20" t="s">
        <v>102</v>
      </c>
      <c r="E16" s="20" t="s">
        <v>102</v>
      </c>
    </row>
    <row r="17" spans="1:5" ht="35.1" customHeight="1">
      <c r="A17" s="29"/>
      <c r="B17" s="38" t="s">
        <v>95</v>
      </c>
      <c r="C17" s="20" t="s">
        <v>102</v>
      </c>
      <c r="D17" s="20" t="s">
        <v>102</v>
      </c>
      <c r="E17" s="20" t="s">
        <v>102</v>
      </c>
    </row>
    <row r="18" spans="1:5" ht="15.75">
      <c r="A18" s="16"/>
      <c r="B18" s="16"/>
      <c r="C18" s="16"/>
      <c r="D18" s="16"/>
      <c r="E18" s="16"/>
    </row>
    <row r="19" spans="1:5" s="42" customFormat="1" ht="12.75">
      <c r="A19" s="37" t="s">
        <v>110</v>
      </c>
      <c r="B19" s="37"/>
      <c r="C19" s="37"/>
      <c r="D19" s="37"/>
      <c r="E19" s="37"/>
    </row>
    <row r="20" spans="1:5" s="42" customFormat="1" ht="12.75">
      <c r="A20" s="126" t="s">
        <v>111</v>
      </c>
      <c r="B20" s="126"/>
      <c r="C20" s="126"/>
      <c r="D20" s="126"/>
      <c r="E20" s="37"/>
    </row>
  </sheetData>
  <mergeCells count="11">
    <mergeCell ref="A20:B20"/>
    <mergeCell ref="C20:D20"/>
    <mergeCell ref="D2:E2"/>
    <mergeCell ref="D3:E3"/>
    <mergeCell ref="A5:E5"/>
    <mergeCell ref="A6:E6"/>
    <mergeCell ref="A8:A9"/>
    <mergeCell ref="B8:B9"/>
    <mergeCell ref="C8:C9"/>
    <mergeCell ref="D8:D9"/>
    <mergeCell ref="E8:E9"/>
  </mergeCells>
  <pageMargins left="0.70866141732283472" right="0.51181102362204722" top="0.74803149606299213" bottom="0.74803149606299213" header="0.31496062992125984" footer="0.31496062992125984"/>
  <pageSetup paperSize="9"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K25"/>
  <sheetViews>
    <sheetView view="pageBreakPreview" zoomScale="80" zoomScaleNormal="115" zoomScaleSheetLayoutView="80" workbookViewId="0">
      <selection activeCell="G10" sqref="G10"/>
    </sheetView>
  </sheetViews>
  <sheetFormatPr defaultRowHeight="15"/>
  <cols>
    <col min="1" max="1" width="4.7109375" customWidth="1"/>
    <col min="2" max="2" width="41" customWidth="1"/>
    <col min="3" max="11" width="10.7109375" customWidth="1"/>
  </cols>
  <sheetData>
    <row r="1" spans="1:11" ht="15.75">
      <c r="A1" s="16"/>
      <c r="B1" s="16"/>
      <c r="C1" s="16"/>
      <c r="D1" s="16"/>
      <c r="E1" s="26"/>
      <c r="F1" s="26"/>
      <c r="G1" s="157" t="s">
        <v>73</v>
      </c>
      <c r="H1" s="157"/>
      <c r="I1" s="157"/>
      <c r="J1" s="157"/>
      <c r="K1" s="157"/>
    </row>
    <row r="2" spans="1:11" ht="48.75" customHeight="1">
      <c r="A2" s="16"/>
      <c r="B2" s="16"/>
      <c r="C2" s="16"/>
      <c r="D2" s="16"/>
      <c r="E2" s="27"/>
      <c r="F2" s="27"/>
      <c r="G2" s="140" t="s">
        <v>1</v>
      </c>
      <c r="H2" s="140"/>
      <c r="I2" s="140"/>
      <c r="J2" s="140"/>
      <c r="K2" s="140"/>
    </row>
    <row r="3" spans="1:11" ht="18.75" customHeight="1">
      <c r="A3" s="16"/>
      <c r="B3" s="16"/>
      <c r="C3" s="16"/>
      <c r="D3" s="16"/>
      <c r="E3" s="26"/>
      <c r="F3" s="26"/>
      <c r="G3" s="157" t="s">
        <v>2</v>
      </c>
      <c r="H3" s="157"/>
      <c r="I3" s="157"/>
      <c r="J3" s="157"/>
      <c r="K3" s="157"/>
    </row>
    <row r="4" spans="1:11" ht="15.75">
      <c r="A4" s="16"/>
      <c r="B4" s="16"/>
      <c r="C4" s="16"/>
      <c r="D4" s="16"/>
      <c r="E4" s="28"/>
      <c r="F4" s="28"/>
      <c r="G4" s="28"/>
      <c r="H4" s="28"/>
      <c r="I4" s="28"/>
      <c r="J4" s="28"/>
      <c r="K4" s="26"/>
    </row>
    <row r="5" spans="1:11" ht="30.75" customHeight="1">
      <c r="A5" s="114" t="s">
        <v>74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</row>
    <row r="6" spans="1:11" ht="38.25" customHeight="1">
      <c r="A6" s="115" t="s">
        <v>169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</row>
    <row r="7" spans="1:11" ht="17.25" customHeight="1">
      <c r="A7" s="53"/>
      <c r="B7" s="72" t="s">
        <v>131</v>
      </c>
      <c r="C7" s="53"/>
      <c r="D7" s="53"/>
      <c r="E7" s="53"/>
      <c r="F7" s="53"/>
      <c r="G7" s="53"/>
      <c r="H7" s="53"/>
      <c r="I7" s="53"/>
      <c r="J7" s="53"/>
      <c r="K7" s="26"/>
    </row>
    <row r="8" spans="1:11" ht="51" customHeight="1">
      <c r="A8" s="152" t="s">
        <v>29</v>
      </c>
      <c r="B8" s="153" t="s">
        <v>75</v>
      </c>
      <c r="C8" s="158" t="s">
        <v>76</v>
      </c>
      <c r="D8" s="159"/>
      <c r="E8" s="160"/>
      <c r="F8" s="158" t="s">
        <v>77</v>
      </c>
      <c r="G8" s="159"/>
      <c r="H8" s="160"/>
      <c r="I8" s="158" t="s">
        <v>125</v>
      </c>
      <c r="J8" s="159"/>
      <c r="K8" s="160"/>
    </row>
    <row r="9" spans="1:11" ht="41.25" customHeight="1">
      <c r="A9" s="152"/>
      <c r="B9" s="153"/>
      <c r="C9" s="18" t="s">
        <v>78</v>
      </c>
      <c r="D9" s="18" t="s">
        <v>79</v>
      </c>
      <c r="E9" s="19" t="s">
        <v>80</v>
      </c>
      <c r="F9" s="18" t="s">
        <v>78</v>
      </c>
      <c r="G9" s="18" t="s">
        <v>79</v>
      </c>
      <c r="H9" s="19" t="s">
        <v>80</v>
      </c>
      <c r="I9" s="18" t="s">
        <v>78</v>
      </c>
      <c r="J9" s="18" t="s">
        <v>79</v>
      </c>
      <c r="K9" s="19" t="s">
        <v>80</v>
      </c>
    </row>
    <row r="10" spans="1:11" ht="35.1" customHeight="1">
      <c r="A10" s="30" t="s">
        <v>7</v>
      </c>
      <c r="B10" s="58" t="s">
        <v>81</v>
      </c>
      <c r="C10" s="23">
        <v>54</v>
      </c>
      <c r="D10" s="20" t="s">
        <v>102</v>
      </c>
      <c r="E10" s="20" t="s">
        <v>102</v>
      </c>
      <c r="F10" s="81">
        <v>403.6422</v>
      </c>
      <c r="G10" s="20" t="s">
        <v>102</v>
      </c>
      <c r="H10" s="20" t="s">
        <v>102</v>
      </c>
      <c r="I10" s="81">
        <f>85.99046</f>
        <v>85.990459999999999</v>
      </c>
      <c r="J10" s="20" t="s">
        <v>102</v>
      </c>
      <c r="K10" s="20" t="s">
        <v>102</v>
      </c>
    </row>
    <row r="11" spans="1:11" ht="35.1" customHeight="1">
      <c r="A11" s="29"/>
      <c r="B11" s="22" t="s">
        <v>119</v>
      </c>
      <c r="C11" s="23">
        <v>49</v>
      </c>
      <c r="D11" s="20" t="s">
        <v>102</v>
      </c>
      <c r="E11" s="20" t="s">
        <v>102</v>
      </c>
      <c r="F11" s="81">
        <v>377.6422</v>
      </c>
      <c r="G11" s="20" t="s">
        <v>102</v>
      </c>
      <c r="H11" s="20" t="s">
        <v>102</v>
      </c>
      <c r="I11" s="81">
        <f>0.55*C11</f>
        <v>26.950000000000003</v>
      </c>
      <c r="J11" s="20" t="s">
        <v>102</v>
      </c>
      <c r="K11" s="20" t="s">
        <v>102</v>
      </c>
    </row>
    <row r="12" spans="1:11" ht="35.1" customHeight="1">
      <c r="A12" s="30" t="s">
        <v>8</v>
      </c>
      <c r="B12" s="24" t="s">
        <v>82</v>
      </c>
      <c r="C12" s="23">
        <v>4</v>
      </c>
      <c r="D12" s="20" t="s">
        <v>102</v>
      </c>
      <c r="E12" s="20" t="s">
        <v>102</v>
      </c>
      <c r="F12" s="80">
        <f>30+60+26+60</f>
        <v>176</v>
      </c>
      <c r="G12" s="20" t="s">
        <v>102</v>
      </c>
      <c r="H12" s="20" t="s">
        <v>102</v>
      </c>
      <c r="I12" s="81">
        <f>50.25455+13.3458+30.798+15.399</f>
        <v>109.79735000000001</v>
      </c>
      <c r="J12" s="20" t="s">
        <v>102</v>
      </c>
      <c r="K12" s="20" t="s">
        <v>102</v>
      </c>
    </row>
    <row r="13" spans="1:11" ht="35.1" customHeight="1">
      <c r="A13" s="29"/>
      <c r="B13" s="22" t="s">
        <v>120</v>
      </c>
      <c r="C13" s="20" t="s">
        <v>102</v>
      </c>
      <c r="D13" s="20" t="s">
        <v>102</v>
      </c>
      <c r="E13" s="20" t="s">
        <v>102</v>
      </c>
      <c r="F13" s="20" t="s">
        <v>102</v>
      </c>
      <c r="G13" s="20" t="s">
        <v>102</v>
      </c>
      <c r="H13" s="20" t="s">
        <v>102</v>
      </c>
      <c r="I13" s="20" t="s">
        <v>102</v>
      </c>
      <c r="J13" s="20" t="s">
        <v>102</v>
      </c>
      <c r="K13" s="20" t="s">
        <v>102</v>
      </c>
    </row>
    <row r="14" spans="1:11" ht="35.1" customHeight="1">
      <c r="A14" s="29" t="s">
        <v>9</v>
      </c>
      <c r="B14" s="22" t="s">
        <v>83</v>
      </c>
      <c r="C14" s="20" t="s">
        <v>102</v>
      </c>
      <c r="D14" s="20" t="s">
        <v>102</v>
      </c>
      <c r="E14" s="20" t="s">
        <v>102</v>
      </c>
      <c r="F14" s="20" t="s">
        <v>102</v>
      </c>
      <c r="G14" s="20" t="s">
        <v>102</v>
      </c>
      <c r="H14" s="20" t="s">
        <v>102</v>
      </c>
      <c r="I14" s="20" t="s">
        <v>102</v>
      </c>
      <c r="J14" s="20" t="s">
        <v>102</v>
      </c>
      <c r="K14" s="20" t="s">
        <v>102</v>
      </c>
    </row>
    <row r="15" spans="1:11" ht="35.1" customHeight="1">
      <c r="A15" s="30"/>
      <c r="B15" s="22" t="s">
        <v>84</v>
      </c>
      <c r="C15" s="20" t="s">
        <v>102</v>
      </c>
      <c r="D15" s="20" t="s">
        <v>102</v>
      </c>
      <c r="E15" s="20" t="s">
        <v>102</v>
      </c>
      <c r="F15" s="20" t="s">
        <v>102</v>
      </c>
      <c r="G15" s="20" t="s">
        <v>102</v>
      </c>
      <c r="H15" s="20" t="s">
        <v>102</v>
      </c>
      <c r="I15" s="20" t="s">
        <v>102</v>
      </c>
      <c r="J15" s="20" t="s">
        <v>102</v>
      </c>
      <c r="K15" s="20" t="s">
        <v>102</v>
      </c>
    </row>
    <row r="16" spans="1:11" ht="35.1" customHeight="1">
      <c r="A16" s="29" t="s">
        <v>10</v>
      </c>
      <c r="B16" s="22" t="s">
        <v>85</v>
      </c>
      <c r="C16" s="20" t="s">
        <v>102</v>
      </c>
      <c r="D16" s="20" t="s">
        <v>102</v>
      </c>
      <c r="E16" s="20" t="s">
        <v>102</v>
      </c>
      <c r="F16" s="20" t="s">
        <v>102</v>
      </c>
      <c r="G16" s="20" t="s">
        <v>102</v>
      </c>
      <c r="H16" s="20" t="s">
        <v>102</v>
      </c>
      <c r="I16" s="20" t="s">
        <v>102</v>
      </c>
      <c r="J16" s="20" t="s">
        <v>102</v>
      </c>
      <c r="K16" s="20" t="s">
        <v>102</v>
      </c>
    </row>
    <row r="17" spans="1:11" ht="35.1" customHeight="1">
      <c r="A17" s="29"/>
      <c r="B17" s="22" t="s">
        <v>84</v>
      </c>
      <c r="C17" s="20" t="s">
        <v>102</v>
      </c>
      <c r="D17" s="20" t="s">
        <v>102</v>
      </c>
      <c r="E17" s="20" t="s">
        <v>102</v>
      </c>
      <c r="F17" s="20" t="s">
        <v>102</v>
      </c>
      <c r="G17" s="20" t="s">
        <v>102</v>
      </c>
      <c r="H17" s="20" t="s">
        <v>102</v>
      </c>
      <c r="I17" s="20" t="s">
        <v>102</v>
      </c>
      <c r="J17" s="20" t="s">
        <v>102</v>
      </c>
      <c r="K17" s="20" t="s">
        <v>102</v>
      </c>
    </row>
    <row r="18" spans="1:11" ht="35.1" customHeight="1">
      <c r="A18" s="29" t="s">
        <v>11</v>
      </c>
      <c r="B18" s="25" t="s">
        <v>86</v>
      </c>
      <c r="C18" s="20" t="s">
        <v>102</v>
      </c>
      <c r="D18" s="20" t="s">
        <v>102</v>
      </c>
      <c r="E18" s="20" t="s">
        <v>102</v>
      </c>
      <c r="F18" s="20" t="s">
        <v>102</v>
      </c>
      <c r="G18" s="20" t="s">
        <v>102</v>
      </c>
      <c r="H18" s="20" t="s">
        <v>102</v>
      </c>
      <c r="I18" s="20" t="s">
        <v>102</v>
      </c>
      <c r="J18" s="20" t="s">
        <v>102</v>
      </c>
      <c r="K18" s="20" t="s">
        <v>102</v>
      </c>
    </row>
    <row r="19" spans="1:11" ht="35.1" customHeight="1">
      <c r="A19" s="29"/>
      <c r="B19" s="22" t="s">
        <v>84</v>
      </c>
      <c r="C19" s="20" t="s">
        <v>102</v>
      </c>
      <c r="D19" s="20" t="s">
        <v>102</v>
      </c>
      <c r="E19" s="20" t="s">
        <v>102</v>
      </c>
      <c r="F19" s="20" t="s">
        <v>102</v>
      </c>
      <c r="G19" s="20" t="s">
        <v>102</v>
      </c>
      <c r="H19" s="20" t="s">
        <v>102</v>
      </c>
      <c r="I19" s="20" t="s">
        <v>102</v>
      </c>
      <c r="J19" s="20" t="s">
        <v>102</v>
      </c>
      <c r="K19" s="20" t="s">
        <v>102</v>
      </c>
    </row>
    <row r="20" spans="1:11" ht="35.1" customHeight="1">
      <c r="A20" s="29" t="s">
        <v>12</v>
      </c>
      <c r="B20" s="22" t="s">
        <v>87</v>
      </c>
      <c r="C20" s="20" t="s">
        <v>102</v>
      </c>
      <c r="D20" s="20" t="s">
        <v>102</v>
      </c>
      <c r="E20" s="20" t="s">
        <v>102</v>
      </c>
      <c r="F20" s="20" t="s">
        <v>102</v>
      </c>
      <c r="G20" s="20" t="s">
        <v>102</v>
      </c>
      <c r="H20" s="20" t="s">
        <v>102</v>
      </c>
      <c r="I20" s="20" t="s">
        <v>102</v>
      </c>
      <c r="J20" s="20" t="s">
        <v>102</v>
      </c>
      <c r="K20" s="20" t="s">
        <v>102</v>
      </c>
    </row>
    <row r="21" spans="1:11" ht="15.75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</row>
    <row r="22" spans="1:11" s="42" customFormat="1" ht="30" customHeight="1">
      <c r="A22" s="54" t="s">
        <v>121</v>
      </c>
      <c r="B22" s="156" t="s">
        <v>123</v>
      </c>
      <c r="C22" s="156"/>
      <c r="D22" s="156"/>
      <c r="E22" s="156"/>
      <c r="F22" s="156"/>
      <c r="G22" s="156"/>
      <c r="H22" s="156"/>
      <c r="I22" s="156"/>
      <c r="J22" s="156"/>
      <c r="K22" s="156"/>
    </row>
    <row r="23" spans="1:11" s="42" customFormat="1" ht="123" customHeight="1">
      <c r="A23" s="54" t="s">
        <v>122</v>
      </c>
      <c r="B23" s="156" t="s">
        <v>165</v>
      </c>
      <c r="C23" s="156"/>
      <c r="D23" s="156"/>
      <c r="E23" s="156"/>
      <c r="F23" s="156"/>
      <c r="G23" s="156"/>
      <c r="H23" s="156"/>
      <c r="I23" s="156"/>
      <c r="J23" s="156"/>
      <c r="K23" s="156"/>
    </row>
    <row r="24" spans="1:11" ht="15.75">
      <c r="A24" s="37" t="s">
        <v>110</v>
      </c>
      <c r="B24" s="37"/>
      <c r="C24" s="45"/>
      <c r="D24" s="45"/>
      <c r="E24" s="45"/>
      <c r="F24" s="45"/>
      <c r="G24" s="45"/>
      <c r="H24" s="45"/>
      <c r="I24" s="45"/>
      <c r="J24" s="45"/>
      <c r="K24" s="45"/>
    </row>
    <row r="25" spans="1:11" ht="15.75">
      <c r="A25" s="126" t="s">
        <v>111</v>
      </c>
      <c r="B25" s="126"/>
      <c r="C25" s="45"/>
      <c r="D25" s="45"/>
      <c r="E25" s="45"/>
      <c r="F25" s="45"/>
      <c r="G25" s="45"/>
      <c r="H25" s="45"/>
      <c r="I25" s="45"/>
      <c r="J25" s="45"/>
      <c r="K25" s="45"/>
    </row>
  </sheetData>
  <mergeCells count="13">
    <mergeCell ref="A25:B25"/>
    <mergeCell ref="B22:K22"/>
    <mergeCell ref="B23:K23"/>
    <mergeCell ref="G2:K2"/>
    <mergeCell ref="G1:K1"/>
    <mergeCell ref="I8:K8"/>
    <mergeCell ref="A5:K5"/>
    <mergeCell ref="A6:K6"/>
    <mergeCell ref="G3:K3"/>
    <mergeCell ref="A8:A9"/>
    <mergeCell ref="B8:B9"/>
    <mergeCell ref="C8:E8"/>
    <mergeCell ref="F8:H8"/>
  </mergeCells>
  <pageMargins left="0.70866141732283472" right="0.31496062992125984" top="0.74803149606299213" bottom="0.74803149606299213" header="0.31496062992125984" footer="0.31496062992125984"/>
  <pageSetup paperSize="9" scale="58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Q53"/>
  <sheetViews>
    <sheetView view="pageBreakPreview" zoomScale="85" zoomScaleNormal="96" zoomScaleSheetLayoutView="85" workbookViewId="0">
      <selection activeCell="C10" sqref="C10"/>
    </sheetView>
  </sheetViews>
  <sheetFormatPr defaultRowHeight="15"/>
  <cols>
    <col min="1" max="1" width="5.7109375" customWidth="1"/>
    <col min="2" max="2" width="48.85546875" customWidth="1"/>
    <col min="3" max="8" width="9.7109375" customWidth="1"/>
  </cols>
  <sheetData>
    <row r="1" spans="1:10" ht="15.75">
      <c r="A1" s="16"/>
      <c r="B1" s="16"/>
      <c r="C1" s="162" t="s">
        <v>108</v>
      </c>
      <c r="D1" s="162"/>
      <c r="E1" s="162"/>
      <c r="F1" s="162"/>
      <c r="G1" s="162"/>
      <c r="H1" s="162"/>
    </row>
    <row r="2" spans="1:10" ht="30.75" customHeight="1">
      <c r="A2" s="16"/>
      <c r="B2" s="16"/>
      <c r="C2" s="156" t="s">
        <v>1</v>
      </c>
      <c r="D2" s="156"/>
      <c r="E2" s="156"/>
      <c r="F2" s="156"/>
      <c r="G2" s="156"/>
      <c r="H2" s="156"/>
    </row>
    <row r="3" spans="1:10" ht="18" customHeight="1">
      <c r="A3" s="16"/>
      <c r="B3" s="16"/>
      <c r="C3" s="162" t="s">
        <v>2</v>
      </c>
      <c r="D3" s="162"/>
      <c r="E3" s="162"/>
      <c r="F3" s="162"/>
      <c r="G3" s="162"/>
      <c r="H3" s="162"/>
      <c r="I3" s="4"/>
      <c r="J3" s="4"/>
    </row>
    <row r="4" spans="1:10" ht="15.75">
      <c r="A4" s="16"/>
      <c r="B4" s="16"/>
      <c r="C4" s="16"/>
      <c r="D4" s="16"/>
      <c r="E4" s="16"/>
      <c r="F4" s="16"/>
      <c r="G4" s="16"/>
      <c r="H4" s="16"/>
    </row>
    <row r="5" spans="1:10" ht="23.25" customHeight="1">
      <c r="A5" s="114" t="s">
        <v>74</v>
      </c>
      <c r="B5" s="114"/>
      <c r="C5" s="114"/>
      <c r="D5" s="114"/>
      <c r="E5" s="114"/>
      <c r="F5" s="114"/>
      <c r="G5" s="114"/>
      <c r="H5" s="114"/>
    </row>
    <row r="6" spans="1:10" ht="35.25" customHeight="1">
      <c r="A6" s="115" t="s">
        <v>132</v>
      </c>
      <c r="B6" s="115"/>
      <c r="C6" s="115"/>
      <c r="D6" s="115"/>
      <c r="E6" s="115"/>
      <c r="F6" s="115"/>
      <c r="G6" s="115"/>
      <c r="H6" s="115"/>
    </row>
    <row r="7" spans="1:10" ht="15.75">
      <c r="A7" s="17"/>
      <c r="B7" s="57" t="s">
        <v>131</v>
      </c>
      <c r="C7" s="17"/>
      <c r="D7" s="17"/>
      <c r="E7" s="17"/>
      <c r="F7" s="17"/>
      <c r="G7" s="17"/>
      <c r="H7" s="17"/>
    </row>
    <row r="8" spans="1:10" ht="45" customHeight="1">
      <c r="A8" s="152" t="s">
        <v>29</v>
      </c>
      <c r="B8" s="153" t="s">
        <v>75</v>
      </c>
      <c r="C8" s="158" t="s">
        <v>109</v>
      </c>
      <c r="D8" s="159"/>
      <c r="E8" s="160"/>
      <c r="F8" s="158" t="s">
        <v>77</v>
      </c>
      <c r="G8" s="159"/>
      <c r="H8" s="160"/>
    </row>
    <row r="9" spans="1:10" ht="54" customHeight="1">
      <c r="A9" s="152"/>
      <c r="B9" s="153"/>
      <c r="C9" s="18" t="s">
        <v>78</v>
      </c>
      <c r="D9" s="18" t="s">
        <v>79</v>
      </c>
      <c r="E9" s="19" t="s">
        <v>80</v>
      </c>
      <c r="F9" s="18" t="s">
        <v>78</v>
      </c>
      <c r="G9" s="18" t="s">
        <v>79</v>
      </c>
      <c r="H9" s="19" t="s">
        <v>80</v>
      </c>
    </row>
    <row r="10" spans="1:10" ht="24.95" customHeight="1">
      <c r="A10" s="23" t="s">
        <v>7</v>
      </c>
      <c r="B10" s="58" t="s">
        <v>81</v>
      </c>
      <c r="C10" s="23">
        <f>22+72</f>
        <v>94</v>
      </c>
      <c r="D10" s="20" t="s">
        <v>102</v>
      </c>
      <c r="E10" s="20" t="s">
        <v>102</v>
      </c>
      <c r="F10" s="78">
        <f>130.6+456.142</f>
        <v>586.74199999999996</v>
      </c>
      <c r="G10" s="20" t="s">
        <v>102</v>
      </c>
      <c r="H10" s="20" t="s">
        <v>102</v>
      </c>
      <c r="I10" s="55"/>
    </row>
    <row r="11" spans="1:10" ht="24.95" customHeight="1">
      <c r="A11" s="20"/>
      <c r="B11" s="22" t="s">
        <v>119</v>
      </c>
      <c r="C11" s="23">
        <f>16+62</f>
        <v>78</v>
      </c>
      <c r="D11" s="20" t="s">
        <v>102</v>
      </c>
      <c r="E11" s="20" t="s">
        <v>102</v>
      </c>
      <c r="F11" s="78">
        <v>473.1</v>
      </c>
      <c r="G11" s="20" t="s">
        <v>102</v>
      </c>
      <c r="H11" s="20" t="s">
        <v>102</v>
      </c>
      <c r="J11" s="31"/>
    </row>
    <row r="12" spans="1:10" ht="24.95" customHeight="1">
      <c r="A12" s="23" t="s">
        <v>8</v>
      </c>
      <c r="B12" s="24" t="s">
        <v>82</v>
      </c>
      <c r="C12" s="23">
        <f>9+7-4</f>
        <v>12</v>
      </c>
      <c r="D12" s="23">
        <f>4</f>
        <v>4</v>
      </c>
      <c r="E12" s="20" t="s">
        <v>102</v>
      </c>
      <c r="F12" s="78">
        <f>595+630-571</f>
        <v>654</v>
      </c>
      <c r="G12" s="79">
        <f>571</f>
        <v>571</v>
      </c>
      <c r="H12" s="20" t="s">
        <v>102</v>
      </c>
      <c r="J12" s="15"/>
    </row>
    <row r="13" spans="1:10" ht="24.95" customHeight="1">
      <c r="A13" s="20"/>
      <c r="B13" s="22" t="s">
        <v>120</v>
      </c>
      <c r="C13" s="20" t="s">
        <v>102</v>
      </c>
      <c r="D13" s="20" t="s">
        <v>102</v>
      </c>
      <c r="E13" s="20" t="s">
        <v>102</v>
      </c>
      <c r="F13" s="20" t="s">
        <v>102</v>
      </c>
      <c r="G13" s="20" t="s">
        <v>102</v>
      </c>
      <c r="H13" s="20" t="s">
        <v>102</v>
      </c>
      <c r="I13" s="56"/>
      <c r="J13" s="31"/>
    </row>
    <row r="14" spans="1:10" ht="24.95" customHeight="1">
      <c r="A14" s="20" t="s">
        <v>9</v>
      </c>
      <c r="B14" s="22" t="s">
        <v>83</v>
      </c>
      <c r="C14" s="20" t="s">
        <v>102</v>
      </c>
      <c r="D14" s="20" t="s">
        <v>102</v>
      </c>
      <c r="E14" s="20" t="s">
        <v>102</v>
      </c>
      <c r="F14" s="20" t="s">
        <v>102</v>
      </c>
      <c r="G14" s="20" t="s">
        <v>102</v>
      </c>
      <c r="H14" s="20" t="s">
        <v>102</v>
      </c>
      <c r="J14" s="31"/>
    </row>
    <row r="15" spans="1:10" ht="24.95" customHeight="1">
      <c r="A15" s="23"/>
      <c r="B15" s="22" t="s">
        <v>84</v>
      </c>
      <c r="C15" s="20" t="s">
        <v>102</v>
      </c>
      <c r="D15" s="20" t="s">
        <v>102</v>
      </c>
      <c r="E15" s="20" t="s">
        <v>102</v>
      </c>
      <c r="F15" s="20" t="s">
        <v>102</v>
      </c>
      <c r="G15" s="20" t="s">
        <v>102</v>
      </c>
      <c r="H15" s="20" t="s">
        <v>102</v>
      </c>
    </row>
    <row r="16" spans="1:10" ht="24.95" customHeight="1">
      <c r="A16" s="20" t="s">
        <v>10</v>
      </c>
      <c r="B16" s="22" t="s">
        <v>85</v>
      </c>
      <c r="C16" s="20" t="s">
        <v>102</v>
      </c>
      <c r="D16" s="20" t="s">
        <v>102</v>
      </c>
      <c r="E16" s="20" t="s">
        <v>102</v>
      </c>
      <c r="F16" s="20" t="s">
        <v>102</v>
      </c>
      <c r="G16" s="20" t="s">
        <v>102</v>
      </c>
      <c r="H16" s="20" t="s">
        <v>102</v>
      </c>
    </row>
    <row r="17" spans="1:13" ht="24.95" customHeight="1">
      <c r="A17" s="20"/>
      <c r="B17" s="22" t="s">
        <v>84</v>
      </c>
      <c r="C17" s="20" t="s">
        <v>102</v>
      </c>
      <c r="D17" s="20" t="s">
        <v>102</v>
      </c>
      <c r="E17" s="20" t="s">
        <v>102</v>
      </c>
      <c r="F17" s="20" t="s">
        <v>102</v>
      </c>
      <c r="G17" s="20" t="s">
        <v>102</v>
      </c>
      <c r="H17" s="20" t="s">
        <v>102</v>
      </c>
    </row>
    <row r="18" spans="1:13" ht="24.95" customHeight="1">
      <c r="A18" s="20" t="s">
        <v>11</v>
      </c>
      <c r="B18" s="25" t="s">
        <v>86</v>
      </c>
      <c r="C18" s="20" t="s">
        <v>102</v>
      </c>
      <c r="D18" s="20" t="s">
        <v>102</v>
      </c>
      <c r="E18" s="20" t="s">
        <v>102</v>
      </c>
      <c r="F18" s="20" t="s">
        <v>102</v>
      </c>
      <c r="G18" s="20" t="s">
        <v>102</v>
      </c>
      <c r="H18" s="20" t="s">
        <v>102</v>
      </c>
    </row>
    <row r="19" spans="1:13" ht="24.95" customHeight="1">
      <c r="A19" s="20"/>
      <c r="B19" s="22" t="s">
        <v>84</v>
      </c>
      <c r="C19" s="20" t="s">
        <v>102</v>
      </c>
      <c r="D19" s="20" t="s">
        <v>102</v>
      </c>
      <c r="E19" s="20" t="s">
        <v>102</v>
      </c>
      <c r="F19" s="20" t="s">
        <v>102</v>
      </c>
      <c r="G19" s="20" t="s">
        <v>102</v>
      </c>
      <c r="H19" s="20" t="s">
        <v>102</v>
      </c>
    </row>
    <row r="20" spans="1:13" ht="24.95" customHeight="1">
      <c r="A20" s="20" t="s">
        <v>12</v>
      </c>
      <c r="B20" s="22" t="s">
        <v>87</v>
      </c>
      <c r="C20" s="20" t="s">
        <v>102</v>
      </c>
      <c r="D20" s="20" t="s">
        <v>102</v>
      </c>
      <c r="E20" s="20" t="s">
        <v>102</v>
      </c>
      <c r="F20" s="20" t="s">
        <v>102</v>
      </c>
      <c r="G20" s="20" t="s">
        <v>102</v>
      </c>
      <c r="H20" s="20" t="s">
        <v>102</v>
      </c>
    </row>
    <row r="21" spans="1:13" ht="15.75">
      <c r="A21" s="16"/>
      <c r="B21" s="16"/>
      <c r="C21" s="16"/>
      <c r="D21" s="16"/>
      <c r="E21" s="16"/>
      <c r="F21" s="16"/>
      <c r="G21" s="16"/>
      <c r="H21" s="16"/>
    </row>
    <row r="22" spans="1:13" ht="36" customHeight="1">
      <c r="A22" s="54" t="s">
        <v>121</v>
      </c>
      <c r="B22" s="156" t="s">
        <v>123</v>
      </c>
      <c r="C22" s="156"/>
      <c r="D22" s="156"/>
      <c r="E22" s="156"/>
      <c r="F22" s="156"/>
      <c r="G22" s="156"/>
      <c r="H22" s="156"/>
    </row>
    <row r="23" spans="1:13" ht="111" customHeight="1">
      <c r="A23" s="54" t="s">
        <v>122</v>
      </c>
      <c r="B23" s="156" t="s">
        <v>124</v>
      </c>
      <c r="C23" s="156"/>
      <c r="D23" s="156"/>
      <c r="E23" s="156"/>
      <c r="F23" s="156"/>
      <c r="G23" s="156"/>
      <c r="H23" s="156"/>
    </row>
    <row r="24" spans="1:13" ht="15.75">
      <c r="A24" s="36" t="s">
        <v>110</v>
      </c>
      <c r="B24" s="36"/>
      <c r="C24" s="16"/>
      <c r="D24" s="16"/>
      <c r="E24" s="16"/>
      <c r="F24" s="16"/>
      <c r="G24" s="16"/>
      <c r="H24" s="16"/>
    </row>
    <row r="25" spans="1:13" ht="15.75" customHeight="1">
      <c r="A25" s="161" t="s">
        <v>111</v>
      </c>
      <c r="B25" s="161"/>
      <c r="C25" s="16"/>
      <c r="D25" s="16"/>
      <c r="E25" s="16"/>
      <c r="F25" s="16"/>
      <c r="G25" s="16"/>
      <c r="H25" s="16"/>
      <c r="J25" s="32"/>
      <c r="K25" s="33"/>
      <c r="L25" s="33"/>
      <c r="M25" s="32"/>
    </row>
    <row r="51" spans="10:17">
      <c r="J51" s="31"/>
      <c r="K51" s="31"/>
      <c r="L51" s="31"/>
      <c r="M51" s="31"/>
      <c r="N51" s="31"/>
      <c r="O51" s="31"/>
      <c r="P51" s="31"/>
      <c r="Q51" s="31"/>
    </row>
    <row r="53" spans="10:17">
      <c r="J53" s="31"/>
      <c r="K53" s="31"/>
      <c r="L53" s="31"/>
      <c r="M53" s="31"/>
      <c r="N53" s="31"/>
      <c r="O53" s="31"/>
      <c r="P53" s="31"/>
      <c r="Q53" s="31"/>
    </row>
  </sheetData>
  <mergeCells count="12">
    <mergeCell ref="A25:B25"/>
    <mergeCell ref="C1:H1"/>
    <mergeCell ref="C2:H2"/>
    <mergeCell ref="A8:A9"/>
    <mergeCell ref="B8:B9"/>
    <mergeCell ref="C8:E8"/>
    <mergeCell ref="F8:H8"/>
    <mergeCell ref="C3:H3"/>
    <mergeCell ref="A5:H5"/>
    <mergeCell ref="A6:H6"/>
    <mergeCell ref="B22:H22"/>
    <mergeCell ref="B23:H23"/>
  </mergeCells>
  <pageMargins left="0.9055118110236221" right="0.31496062992125984" top="0.74803149606299213" bottom="0.74803149606299213" header="0.31496062992125984" footer="0.31496062992125984"/>
  <pageSetup paperSize="9" scale="7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Прил. №2</vt:lpstr>
      <vt:lpstr>Прил. №3</vt:lpstr>
      <vt:lpstr>Прилож. №4</vt:lpstr>
      <vt:lpstr>Прилож. №5</vt:lpstr>
      <vt:lpstr>Прилож.№6</vt:lpstr>
      <vt:lpstr>Прилож.№7</vt:lpstr>
      <vt:lpstr>Прилож.№8</vt:lpstr>
      <vt:lpstr>Прилож.№9</vt:lpstr>
      <vt:lpstr>'Прил. №2'!Область_печати</vt:lpstr>
      <vt:lpstr>'Прил. №3'!Область_печати</vt:lpstr>
      <vt:lpstr>'Прилож. №4'!Область_печати</vt:lpstr>
      <vt:lpstr>'Прилож. №5'!Область_печати</vt:lpstr>
      <vt:lpstr>Прилож.№6!Область_печати</vt:lpstr>
      <vt:lpstr>Прилож.№7!Область_печати</vt:lpstr>
      <vt:lpstr>Прилож.№8!Область_печати</vt:lpstr>
      <vt:lpstr>Прилож.№9!Область_печати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2018-10-19T11:22:11Z</dcterms:modified>
</cp:coreProperties>
</file>