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6300" yWindow="780" windowWidth="20730" windowHeight="10590" tabRatio="796"/>
  </bookViews>
  <sheets>
    <sheet name="2 Осв" sheetId="2" r:id="rId1"/>
  </sheets>
  <definedNames>
    <definedName name="Z_500C2F4F_1743_499A_A051_20565DBF52B2_.wvu.PrintArea" localSheetId="0" hidden="1">'2 Осв'!$A$1:$T$215</definedName>
    <definedName name="_xlnm.Print_Area" localSheetId="0">'2 Осв'!$A$1:$T$215</definedName>
  </definedNames>
  <calcPr calcId="124519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28" i="2"/>
  <c r="T27"/>
  <c r="T26"/>
  <c r="T25"/>
  <c r="T24"/>
  <c r="T23"/>
  <c r="M210" l="1"/>
  <c r="M204"/>
  <c r="M203" s="1"/>
  <c r="M198"/>
  <c r="M187"/>
  <c r="M186" s="1"/>
  <c r="M185" s="1"/>
  <c r="M28" s="1"/>
  <c r="M183"/>
  <c r="M181"/>
  <c r="M175" s="1"/>
  <c r="M26" s="1"/>
  <c r="M176"/>
  <c r="M173"/>
  <c r="M171"/>
  <c r="M170" s="1"/>
  <c r="M25" s="1"/>
  <c r="M168"/>
  <c r="M166"/>
  <c r="M165"/>
  <c r="M163"/>
  <c r="M161"/>
  <c r="M159"/>
  <c r="M158"/>
  <c r="M156"/>
  <c r="M154"/>
  <c r="M152"/>
  <c r="M150"/>
  <c r="M148"/>
  <c r="M147"/>
  <c r="M145"/>
  <c r="M129"/>
  <c r="M128" s="1"/>
  <c r="M127" s="1"/>
  <c r="M88"/>
  <c r="M76"/>
  <c r="M75" s="1"/>
  <c r="M73"/>
  <c r="M69"/>
  <c r="M68"/>
  <c r="M66"/>
  <c r="M65"/>
  <c r="M63"/>
  <c r="M61"/>
  <c r="M59"/>
  <c r="M58"/>
  <c r="M56"/>
  <c r="M54"/>
  <c r="M52"/>
  <c r="M51"/>
  <c r="M50" s="1"/>
  <c r="M48"/>
  <c r="M46"/>
  <c r="M45"/>
  <c r="M43"/>
  <c r="M39"/>
  <c r="M38" s="1"/>
  <c r="M35"/>
  <c r="M32" s="1"/>
  <c r="M33"/>
  <c r="M27"/>
  <c r="M22"/>
  <c r="K210"/>
  <c r="K204"/>
  <c r="K203"/>
  <c r="K198"/>
  <c r="K186" s="1"/>
  <c r="K185" s="1"/>
  <c r="K28" s="1"/>
  <c r="K187"/>
  <c r="K183"/>
  <c r="K181"/>
  <c r="K176"/>
  <c r="K175" s="1"/>
  <c r="K26" s="1"/>
  <c r="K173"/>
  <c r="K171"/>
  <c r="K170"/>
  <c r="K168"/>
  <c r="K166"/>
  <c r="K165" s="1"/>
  <c r="K163"/>
  <c r="K161"/>
  <c r="K158"/>
  <c r="K156"/>
  <c r="K154"/>
  <c r="K152"/>
  <c r="K150"/>
  <c r="K148"/>
  <c r="K147"/>
  <c r="K145"/>
  <c r="K129"/>
  <c r="K128" s="1"/>
  <c r="K127" s="1"/>
  <c r="K88"/>
  <c r="K76"/>
  <c r="K75" s="1"/>
  <c r="K72" s="1"/>
  <c r="K73"/>
  <c r="K69"/>
  <c r="K68"/>
  <c r="K66"/>
  <c r="K65"/>
  <c r="K63"/>
  <c r="K61"/>
  <c r="K59"/>
  <c r="K58"/>
  <c r="K56"/>
  <c r="K54"/>
  <c r="K52"/>
  <c r="K51"/>
  <c r="K50" s="1"/>
  <c r="K48"/>
  <c r="K46"/>
  <c r="K45"/>
  <c r="K43"/>
  <c r="K39"/>
  <c r="K38"/>
  <c r="K35"/>
  <c r="K32" s="1"/>
  <c r="K31" s="1"/>
  <c r="K30" s="1"/>
  <c r="K23" s="1"/>
  <c r="K33"/>
  <c r="K27"/>
  <c r="K25"/>
  <c r="K22"/>
  <c r="K21"/>
  <c r="M31" l="1"/>
  <c r="M30" s="1"/>
  <c r="M23" s="1"/>
  <c r="M20" s="1"/>
  <c r="M29" s="1"/>
  <c r="M72"/>
  <c r="M71" s="1"/>
  <c r="M24" s="1"/>
  <c r="M21"/>
  <c r="K20"/>
  <c r="K29" s="1"/>
  <c r="K71"/>
  <c r="K24" s="1"/>
  <c r="G210" l="1"/>
  <c r="G204"/>
  <c r="G203"/>
  <c r="G198"/>
  <c r="G189"/>
  <c r="G187"/>
  <c r="G186" s="1"/>
  <c r="G185" s="1"/>
  <c r="G28" s="1"/>
  <c r="G183"/>
  <c r="G181"/>
  <c r="G176"/>
  <c r="G175" s="1"/>
  <c r="G26" s="1"/>
  <c r="G173"/>
  <c r="G171"/>
  <c r="G170"/>
  <c r="G168"/>
  <c r="G166"/>
  <c r="G165"/>
  <c r="G163"/>
  <c r="G161"/>
  <c r="G159"/>
  <c r="G158"/>
  <c r="G156"/>
  <c r="G154"/>
  <c r="G152"/>
  <c r="G150"/>
  <c r="G148"/>
  <c r="G147" s="1"/>
  <c r="G145"/>
  <c r="G141"/>
  <c r="G129"/>
  <c r="G128" s="1"/>
  <c r="G127" s="1"/>
  <c r="G94"/>
  <c r="G90"/>
  <c r="G89"/>
  <c r="G88"/>
  <c r="G75" s="1"/>
  <c r="G72" s="1"/>
  <c r="G71" s="1"/>
  <c r="G24" s="1"/>
  <c r="G76"/>
  <c r="G73"/>
  <c r="G69"/>
  <c r="G68" s="1"/>
  <c r="G66"/>
  <c r="G63"/>
  <c r="G61"/>
  <c r="G59"/>
  <c r="G58" s="1"/>
  <c r="G56"/>
  <c r="G54"/>
  <c r="G52"/>
  <c r="G51" s="1"/>
  <c r="G50" s="1"/>
  <c r="G48"/>
  <c r="G46"/>
  <c r="G45" s="1"/>
  <c r="G43"/>
  <c r="G39"/>
  <c r="G38"/>
  <c r="G35"/>
  <c r="G33"/>
  <c r="G32" s="1"/>
  <c r="G31" s="1"/>
  <c r="G27"/>
  <c r="G25"/>
  <c r="G22"/>
  <c r="G21"/>
  <c r="G65" l="1"/>
  <c r="G30" s="1"/>
  <c r="G23" s="1"/>
  <c r="G20" s="1"/>
  <c r="G29" s="1"/>
  <c r="E210" l="1"/>
  <c r="E204"/>
  <c r="E203"/>
  <c r="E198"/>
  <c r="E187"/>
  <c r="E186" s="1"/>
  <c r="E185" s="1"/>
  <c r="E28" s="1"/>
  <c r="E183"/>
  <c r="E181"/>
  <c r="E176"/>
  <c r="E175"/>
  <c r="E173"/>
  <c r="E170" s="1"/>
  <c r="E25" s="1"/>
  <c r="E171"/>
  <c r="E168"/>
  <c r="E166"/>
  <c r="E165" s="1"/>
  <c r="E163"/>
  <c r="E161"/>
  <c r="E158"/>
  <c r="E156"/>
  <c r="E154"/>
  <c r="E152"/>
  <c r="E150"/>
  <c r="E147" s="1"/>
  <c r="E148"/>
  <c r="E145"/>
  <c r="E129"/>
  <c r="E128" s="1"/>
  <c r="E127" s="1"/>
  <c r="E88"/>
  <c r="E76"/>
  <c r="E75" s="1"/>
  <c r="E72" s="1"/>
  <c r="E71" s="1"/>
  <c r="E24" s="1"/>
  <c r="E73"/>
  <c r="E69"/>
  <c r="E68"/>
  <c r="E66"/>
  <c r="E65"/>
  <c r="E63"/>
  <c r="E61"/>
  <c r="E59"/>
  <c r="E58"/>
  <c r="E56"/>
  <c r="E54"/>
  <c r="E52"/>
  <c r="E51"/>
  <c r="E50" s="1"/>
  <c r="E48"/>
  <c r="E46"/>
  <c r="E45"/>
  <c r="E43"/>
  <c r="E39"/>
  <c r="E38"/>
  <c r="E35"/>
  <c r="E33"/>
  <c r="E32" s="1"/>
  <c r="E31" s="1"/>
  <c r="E30" s="1"/>
  <c r="E23" s="1"/>
  <c r="E20" s="1"/>
  <c r="E29" s="1"/>
  <c r="E27"/>
  <c r="E26"/>
  <c r="E22"/>
  <c r="E21"/>
  <c r="S196" l="1"/>
  <c r="R196"/>
  <c r="Q196"/>
  <c r="P196"/>
  <c r="I196"/>
  <c r="O196" s="1"/>
  <c r="H196"/>
  <c r="N196" s="1"/>
  <c r="S160"/>
  <c r="R160"/>
  <c r="Q160"/>
  <c r="Q159" s="1"/>
  <c r="P160"/>
  <c r="N160"/>
  <c r="I160"/>
  <c r="I159" s="1"/>
  <c r="H160"/>
  <c r="R159"/>
  <c r="P159"/>
  <c r="N159"/>
  <c r="L159"/>
  <c r="J159"/>
  <c r="H159"/>
  <c r="F159"/>
  <c r="D159"/>
  <c r="S143"/>
  <c r="R143"/>
  <c r="Q143"/>
  <c r="P143"/>
  <c r="I143"/>
  <c r="H143"/>
  <c r="N143" s="1"/>
  <c r="S159" l="1"/>
  <c r="O160"/>
  <c r="O159" s="1"/>
  <c r="Q34" l="1"/>
  <c r="P34"/>
  <c r="S213"/>
  <c r="S212"/>
  <c r="S211"/>
  <c r="S210"/>
  <c r="S209"/>
  <c r="S208"/>
  <c r="S207"/>
  <c r="S206"/>
  <c r="S205"/>
  <c r="S204"/>
  <c r="S203"/>
  <c r="S202"/>
  <c r="S201"/>
  <c r="S200"/>
  <c r="S199"/>
  <c r="S198"/>
  <c r="S197"/>
  <c r="S195"/>
  <c r="S194"/>
  <c r="S193"/>
  <c r="S192"/>
  <c r="S191"/>
  <c r="S190"/>
  <c r="S189"/>
  <c r="S188"/>
  <c r="S184"/>
  <c r="S183"/>
  <c r="S182"/>
  <c r="S181"/>
  <c r="S180"/>
  <c r="S179"/>
  <c r="S178"/>
  <c r="S177"/>
  <c r="S176"/>
  <c r="S175"/>
  <c r="S174"/>
  <c r="S173"/>
  <c r="S172"/>
  <c r="S171"/>
  <c r="S170"/>
  <c r="S169"/>
  <c r="S168"/>
  <c r="S167"/>
  <c r="S166"/>
  <c r="S165"/>
  <c r="S164"/>
  <c r="S163"/>
  <c r="S162"/>
  <c r="S161"/>
  <c r="S157"/>
  <c r="S156"/>
  <c r="S155"/>
  <c r="S154"/>
  <c r="S153"/>
  <c r="S152"/>
  <c r="S151"/>
  <c r="S150"/>
  <c r="S149"/>
  <c r="S148"/>
  <c r="S146"/>
  <c r="S145"/>
  <c r="S144"/>
  <c r="S142"/>
  <c r="S141"/>
  <c r="S139"/>
  <c r="S35"/>
  <c r="S36"/>
  <c r="S37"/>
  <c r="S38"/>
  <c r="S39"/>
  <c r="S40"/>
  <c r="S41"/>
  <c r="S42"/>
  <c r="S43"/>
  <c r="S44"/>
  <c r="S45"/>
  <c r="S46"/>
  <c r="S47"/>
  <c r="S48"/>
  <c r="S49"/>
  <c r="S50"/>
  <c r="S51"/>
  <c r="S52"/>
  <c r="S53"/>
  <c r="S54"/>
  <c r="S55"/>
  <c r="S56"/>
  <c r="S57"/>
  <c r="S58"/>
  <c r="S59"/>
  <c r="S60"/>
  <c r="S61"/>
  <c r="S62"/>
  <c r="S63"/>
  <c r="S64"/>
  <c r="S65"/>
  <c r="S66"/>
  <c r="S67"/>
  <c r="S68"/>
  <c r="S69"/>
  <c r="S70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5"/>
  <c r="S96"/>
  <c r="S97"/>
  <c r="S98"/>
  <c r="S99"/>
  <c r="S100"/>
  <c r="S101"/>
  <c r="S102"/>
  <c r="S103"/>
  <c r="S104"/>
  <c r="S105"/>
  <c r="S106"/>
  <c r="S107"/>
  <c r="S108"/>
  <c r="S109"/>
  <c r="S110"/>
  <c r="S111"/>
  <c r="S112"/>
  <c r="S113"/>
  <c r="S114"/>
  <c r="S115"/>
  <c r="S116"/>
  <c r="S117"/>
  <c r="S118"/>
  <c r="S119"/>
  <c r="S120"/>
  <c r="S121"/>
  <c r="S122"/>
  <c r="S123"/>
  <c r="S124"/>
  <c r="S125"/>
  <c r="S126"/>
  <c r="S130"/>
  <c r="S131"/>
  <c r="S132"/>
  <c r="S133"/>
  <c r="S134"/>
  <c r="S135"/>
  <c r="S136"/>
  <c r="S137"/>
  <c r="S138"/>
  <c r="S22"/>
  <c r="S23"/>
  <c r="S25"/>
  <c r="S26"/>
  <c r="S27"/>
  <c r="S30"/>
  <c r="S31"/>
  <c r="S32"/>
  <c r="S33"/>
  <c r="S3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5"/>
  <c r="R194"/>
  <c r="R193"/>
  <c r="R192"/>
  <c r="R191"/>
  <c r="R190"/>
  <c r="R189"/>
  <c r="R188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57"/>
  <c r="R156"/>
  <c r="R155"/>
  <c r="R154"/>
  <c r="R153"/>
  <c r="R152"/>
  <c r="R151"/>
  <c r="R150"/>
  <c r="R149"/>
  <c r="R148"/>
  <c r="R146"/>
  <c r="R145"/>
  <c r="R144"/>
  <c r="R142"/>
  <c r="R141"/>
  <c r="R139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30"/>
  <c r="R131"/>
  <c r="R132"/>
  <c r="R133"/>
  <c r="R134"/>
  <c r="R135"/>
  <c r="R136"/>
  <c r="R137"/>
  <c r="R138"/>
  <c r="R22"/>
  <c r="R23"/>
  <c r="R25"/>
  <c r="R26"/>
  <c r="R27"/>
  <c r="R30"/>
  <c r="R31"/>
  <c r="R32"/>
  <c r="R33"/>
  <c r="R34"/>
  <c r="P36" l="1"/>
  <c r="P37"/>
  <c r="P40"/>
  <c r="P41"/>
  <c r="P42"/>
  <c r="Q213" l="1"/>
  <c r="P213"/>
  <c r="Q212"/>
  <c r="P212"/>
  <c r="Q211"/>
  <c r="P211"/>
  <c r="Q209"/>
  <c r="P209"/>
  <c r="Q208"/>
  <c r="P208"/>
  <c r="Q207"/>
  <c r="P207"/>
  <c r="Q206"/>
  <c r="P206"/>
  <c r="Q205"/>
  <c r="P205"/>
  <c r="Q202"/>
  <c r="P202"/>
  <c r="Q201"/>
  <c r="P201"/>
  <c r="Q200"/>
  <c r="P200"/>
  <c r="Q199"/>
  <c r="P199"/>
  <c r="Q197"/>
  <c r="P197"/>
  <c r="Q195"/>
  <c r="P195"/>
  <c r="Q194"/>
  <c r="P194"/>
  <c r="Q193"/>
  <c r="P193"/>
  <c r="Q192"/>
  <c r="P192"/>
  <c r="Q191"/>
  <c r="P191"/>
  <c r="Q190"/>
  <c r="P190"/>
  <c r="Q189"/>
  <c r="P189"/>
  <c r="Q188"/>
  <c r="P188"/>
  <c r="Q184"/>
  <c r="P184"/>
  <c r="Q182"/>
  <c r="P182"/>
  <c r="Q180"/>
  <c r="P180"/>
  <c r="Q179"/>
  <c r="P179"/>
  <c r="Q178"/>
  <c r="P178"/>
  <c r="Q177"/>
  <c r="P177"/>
  <c r="Q174"/>
  <c r="P174"/>
  <c r="Q172"/>
  <c r="P172"/>
  <c r="Q169"/>
  <c r="P169"/>
  <c r="Q167"/>
  <c r="P167"/>
  <c r="Q164"/>
  <c r="P164"/>
  <c r="Q162"/>
  <c r="P162"/>
  <c r="Q157"/>
  <c r="P157"/>
  <c r="Q155"/>
  <c r="P155"/>
  <c r="Q153"/>
  <c r="P153"/>
  <c r="Q151"/>
  <c r="P151"/>
  <c r="Q149"/>
  <c r="P149"/>
  <c r="Q146"/>
  <c r="P146"/>
  <c r="Q139"/>
  <c r="P139"/>
  <c r="Q144"/>
  <c r="P144"/>
  <c r="Q142"/>
  <c r="P142"/>
  <c r="Q141"/>
  <c r="P141"/>
  <c r="Q138"/>
  <c r="P138"/>
  <c r="Q137"/>
  <c r="P137"/>
  <c r="Q136"/>
  <c r="P136"/>
  <c r="Q135"/>
  <c r="P135"/>
  <c r="Q134"/>
  <c r="P134"/>
  <c r="Q133"/>
  <c r="P133"/>
  <c r="Q132"/>
  <c r="P132"/>
  <c r="Q131"/>
  <c r="P131"/>
  <c r="Q130"/>
  <c r="P130"/>
  <c r="Q126"/>
  <c r="P126"/>
  <c r="Q125"/>
  <c r="P125"/>
  <c r="Q124"/>
  <c r="P124"/>
  <c r="Q123"/>
  <c r="P123"/>
  <c r="Q122"/>
  <c r="P122"/>
  <c r="Q121"/>
  <c r="P121"/>
  <c r="Q120"/>
  <c r="P120"/>
  <c r="Q119"/>
  <c r="P119"/>
  <c r="Q118"/>
  <c r="P118"/>
  <c r="Q117"/>
  <c r="P117"/>
  <c r="Q116"/>
  <c r="P116"/>
  <c r="Q115"/>
  <c r="P115"/>
  <c r="Q114"/>
  <c r="P114"/>
  <c r="Q113"/>
  <c r="P113"/>
  <c r="Q112"/>
  <c r="P112"/>
  <c r="Q111"/>
  <c r="P111"/>
  <c r="Q110"/>
  <c r="P110"/>
  <c r="Q109"/>
  <c r="P109"/>
  <c r="Q108"/>
  <c r="P108"/>
  <c r="Q107"/>
  <c r="P107"/>
  <c r="Q106"/>
  <c r="P106"/>
  <c r="Q105"/>
  <c r="P105"/>
  <c r="Q104"/>
  <c r="P104"/>
  <c r="Q103"/>
  <c r="P103"/>
  <c r="Q102"/>
  <c r="P102"/>
  <c r="Q101"/>
  <c r="P101"/>
  <c r="Q100"/>
  <c r="P100"/>
  <c r="Q99"/>
  <c r="P99"/>
  <c r="Q98"/>
  <c r="P98"/>
  <c r="Q97"/>
  <c r="P97"/>
  <c r="Q96"/>
  <c r="P96"/>
  <c r="Q95"/>
  <c r="P95"/>
  <c r="Q94"/>
  <c r="P94"/>
  <c r="Q93"/>
  <c r="P93"/>
  <c r="Q92"/>
  <c r="P92"/>
  <c r="Q91"/>
  <c r="P91"/>
  <c r="Q90"/>
  <c r="P90"/>
  <c r="Q89"/>
  <c r="P89"/>
  <c r="Q87"/>
  <c r="P87"/>
  <c r="Q86"/>
  <c r="P86"/>
  <c r="Q85"/>
  <c r="P85"/>
  <c r="Q84"/>
  <c r="P84"/>
  <c r="Q83"/>
  <c r="P83"/>
  <c r="Q82"/>
  <c r="P82"/>
  <c r="Q81"/>
  <c r="P81"/>
  <c r="Q80"/>
  <c r="P80"/>
  <c r="Q79"/>
  <c r="P79"/>
  <c r="Q78"/>
  <c r="P78"/>
  <c r="Q77"/>
  <c r="P77"/>
  <c r="Q74"/>
  <c r="P74"/>
  <c r="Q70"/>
  <c r="P70"/>
  <c r="Q67"/>
  <c r="P67"/>
  <c r="Q64"/>
  <c r="P64"/>
  <c r="Q62"/>
  <c r="P62"/>
  <c r="Q60"/>
  <c r="P60"/>
  <c r="Q57"/>
  <c r="P57"/>
  <c r="Q55"/>
  <c r="P55"/>
  <c r="Q53"/>
  <c r="P53"/>
  <c r="Q49"/>
  <c r="P49"/>
  <c r="Q47"/>
  <c r="P47"/>
  <c r="Q44"/>
  <c r="P44"/>
  <c r="Q42"/>
  <c r="Q41"/>
  <c r="Q40"/>
  <c r="Q37"/>
  <c r="Q36"/>
  <c r="O67"/>
  <c r="N67"/>
  <c r="I184"/>
  <c r="O184" s="1"/>
  <c r="H184"/>
  <c r="N184" s="1"/>
  <c r="F210" l="1"/>
  <c r="F203" s="1"/>
  <c r="J210"/>
  <c r="J203" s="1"/>
  <c r="L210"/>
  <c r="P210"/>
  <c r="F204"/>
  <c r="J204"/>
  <c r="L204"/>
  <c r="L203" s="1"/>
  <c r="P204"/>
  <c r="F198"/>
  <c r="J198"/>
  <c r="L198"/>
  <c r="P198"/>
  <c r="F183"/>
  <c r="F27" s="1"/>
  <c r="H183"/>
  <c r="I183"/>
  <c r="I27" s="1"/>
  <c r="J183"/>
  <c r="J27" s="1"/>
  <c r="L183"/>
  <c r="L27" s="1"/>
  <c r="N183"/>
  <c r="N27" s="1"/>
  <c r="O183"/>
  <c r="O27" s="1"/>
  <c r="P183"/>
  <c r="Q183"/>
  <c r="J186"/>
  <c r="F187"/>
  <c r="J187"/>
  <c r="L187"/>
  <c r="P187"/>
  <c r="F181"/>
  <c r="F175" s="1"/>
  <c r="F26" s="1"/>
  <c r="J181"/>
  <c r="L181"/>
  <c r="P181"/>
  <c r="J175"/>
  <c r="J26" s="1"/>
  <c r="F176"/>
  <c r="J176"/>
  <c r="L176"/>
  <c r="P176"/>
  <c r="F173"/>
  <c r="J173"/>
  <c r="L173"/>
  <c r="P173"/>
  <c r="F171"/>
  <c r="F170" s="1"/>
  <c r="F25" s="1"/>
  <c r="J171"/>
  <c r="L171"/>
  <c r="L170" s="1"/>
  <c r="L25" s="1"/>
  <c r="P171"/>
  <c r="F168"/>
  <c r="J168"/>
  <c r="L168"/>
  <c r="P168"/>
  <c r="F166"/>
  <c r="J166"/>
  <c r="L166"/>
  <c r="L165" s="1"/>
  <c r="P166"/>
  <c r="F163"/>
  <c r="J163"/>
  <c r="L163"/>
  <c r="P163"/>
  <c r="F161"/>
  <c r="J161"/>
  <c r="L161"/>
  <c r="P161"/>
  <c r="F158"/>
  <c r="J158"/>
  <c r="L158"/>
  <c r="S158"/>
  <c r="P158"/>
  <c r="F156"/>
  <c r="J156"/>
  <c r="L156"/>
  <c r="P156"/>
  <c r="F154"/>
  <c r="J154"/>
  <c r="L154"/>
  <c r="P154"/>
  <c r="F152"/>
  <c r="J152"/>
  <c r="L152"/>
  <c r="P152"/>
  <c r="F150"/>
  <c r="J150"/>
  <c r="L150"/>
  <c r="P150"/>
  <c r="F148"/>
  <c r="J148"/>
  <c r="L148"/>
  <c r="L147" s="1"/>
  <c r="P148"/>
  <c r="F145"/>
  <c r="J145"/>
  <c r="L145"/>
  <c r="P145"/>
  <c r="F129"/>
  <c r="F128" s="1"/>
  <c r="J129"/>
  <c r="J128" s="1"/>
  <c r="L129"/>
  <c r="R129" s="1"/>
  <c r="P129"/>
  <c r="F88"/>
  <c r="J88"/>
  <c r="L88"/>
  <c r="L75" s="1"/>
  <c r="L72" s="1"/>
  <c r="P88"/>
  <c r="F75"/>
  <c r="F76"/>
  <c r="J76"/>
  <c r="L76"/>
  <c r="P76"/>
  <c r="F73"/>
  <c r="F72" s="1"/>
  <c r="J73"/>
  <c r="L73"/>
  <c r="P73"/>
  <c r="J68"/>
  <c r="F69"/>
  <c r="F68" s="1"/>
  <c r="F65" s="1"/>
  <c r="J69"/>
  <c r="L69"/>
  <c r="L68" s="1"/>
  <c r="P69"/>
  <c r="F66"/>
  <c r="H66"/>
  <c r="I66"/>
  <c r="J66"/>
  <c r="J65" s="1"/>
  <c r="L66"/>
  <c r="N66"/>
  <c r="O66"/>
  <c r="P66"/>
  <c r="F63"/>
  <c r="J63"/>
  <c r="L63"/>
  <c r="L58" s="1"/>
  <c r="P63"/>
  <c r="F61"/>
  <c r="J61"/>
  <c r="L61"/>
  <c r="P61"/>
  <c r="J58"/>
  <c r="F59"/>
  <c r="J59"/>
  <c r="L59"/>
  <c r="P59"/>
  <c r="F56"/>
  <c r="J56"/>
  <c r="L56"/>
  <c r="P56"/>
  <c r="F54"/>
  <c r="J54"/>
  <c r="L54"/>
  <c r="P54"/>
  <c r="F52"/>
  <c r="J52"/>
  <c r="L52"/>
  <c r="L51" s="1"/>
  <c r="P52"/>
  <c r="F48"/>
  <c r="J48"/>
  <c r="L48"/>
  <c r="P48"/>
  <c r="J45"/>
  <c r="F46"/>
  <c r="J46"/>
  <c r="L46"/>
  <c r="L45" s="1"/>
  <c r="P46"/>
  <c r="F43"/>
  <c r="J43"/>
  <c r="L43"/>
  <c r="P43"/>
  <c r="F39"/>
  <c r="F38" s="1"/>
  <c r="J39"/>
  <c r="J38" s="1"/>
  <c r="L39"/>
  <c r="L38" s="1"/>
  <c r="P39"/>
  <c r="F35"/>
  <c r="J35"/>
  <c r="L35"/>
  <c r="P35"/>
  <c r="F22"/>
  <c r="H27"/>
  <c r="F33"/>
  <c r="F21" s="1"/>
  <c r="J33"/>
  <c r="J21" s="1"/>
  <c r="L33"/>
  <c r="P33"/>
  <c r="I47"/>
  <c r="O47" s="1"/>
  <c r="O46" s="1"/>
  <c r="L186" l="1"/>
  <c r="R186" s="1"/>
  <c r="R187"/>
  <c r="R158"/>
  <c r="R147"/>
  <c r="L128"/>
  <c r="Q27"/>
  <c r="P45"/>
  <c r="P38"/>
  <c r="P165"/>
  <c r="P27"/>
  <c r="P203"/>
  <c r="J170"/>
  <c r="J25" s="1"/>
  <c r="F186"/>
  <c r="F185" s="1"/>
  <c r="F28" s="1"/>
  <c r="J22"/>
  <c r="F45"/>
  <c r="J75"/>
  <c r="J72" s="1"/>
  <c r="F165"/>
  <c r="P147"/>
  <c r="P170"/>
  <c r="P68"/>
  <c r="P128"/>
  <c r="I46"/>
  <c r="J165"/>
  <c r="P186"/>
  <c r="P75"/>
  <c r="P58"/>
  <c r="P51"/>
  <c r="J185"/>
  <c r="J28" s="1"/>
  <c r="P175"/>
  <c r="L175"/>
  <c r="L26" s="1"/>
  <c r="S147"/>
  <c r="J147"/>
  <c r="F147"/>
  <c r="J127"/>
  <c r="F127"/>
  <c r="P21"/>
  <c r="L21"/>
  <c r="R21" s="1"/>
  <c r="P22"/>
  <c r="L65"/>
  <c r="F58"/>
  <c r="L50"/>
  <c r="J51"/>
  <c r="J50" s="1"/>
  <c r="F51"/>
  <c r="L22"/>
  <c r="J32"/>
  <c r="J31" s="1"/>
  <c r="J30" s="1"/>
  <c r="J23" s="1"/>
  <c r="F32"/>
  <c r="F31" s="1"/>
  <c r="P32"/>
  <c r="L32"/>
  <c r="L31" s="1"/>
  <c r="L185" l="1"/>
  <c r="L127"/>
  <c r="R128"/>
  <c r="P185"/>
  <c r="P31"/>
  <c r="P26"/>
  <c r="P50"/>
  <c r="P127"/>
  <c r="P25"/>
  <c r="P72"/>
  <c r="P65"/>
  <c r="F71"/>
  <c r="F24" s="1"/>
  <c r="J71"/>
  <c r="J24" s="1"/>
  <c r="J20" s="1"/>
  <c r="J29" s="1"/>
  <c r="F50"/>
  <c r="F30" s="1"/>
  <c r="F23" s="1"/>
  <c r="L30"/>
  <c r="L23" s="1"/>
  <c r="L28" l="1"/>
  <c r="R28" s="1"/>
  <c r="R185"/>
  <c r="R127"/>
  <c r="L71"/>
  <c r="F20"/>
  <c r="F29" s="1"/>
  <c r="P30"/>
  <c r="P28"/>
  <c r="P71"/>
  <c r="I40"/>
  <c r="O40" s="1"/>
  <c r="I36"/>
  <c r="O36" s="1"/>
  <c r="I202"/>
  <c r="O202" s="1"/>
  <c r="I201"/>
  <c r="O201" s="1"/>
  <c r="I96"/>
  <c r="O96" s="1"/>
  <c r="I200"/>
  <c r="O200" s="1"/>
  <c r="I93"/>
  <c r="O93" s="1"/>
  <c r="I199"/>
  <c r="O199" s="1"/>
  <c r="I182"/>
  <c r="I180"/>
  <c r="O180" s="1"/>
  <c r="I179"/>
  <c r="O179" s="1"/>
  <c r="I178"/>
  <c r="O178" s="1"/>
  <c r="I177"/>
  <c r="I174"/>
  <c r="I172"/>
  <c r="I169"/>
  <c r="I167"/>
  <c r="I164"/>
  <c r="I162"/>
  <c r="I157"/>
  <c r="I155"/>
  <c r="I153"/>
  <c r="I151"/>
  <c r="I149"/>
  <c r="I146"/>
  <c r="I144"/>
  <c r="I142"/>
  <c r="I141"/>
  <c r="I139"/>
  <c r="O139" s="1"/>
  <c r="I138"/>
  <c r="O138" s="1"/>
  <c r="I137"/>
  <c r="O137" s="1"/>
  <c r="I136"/>
  <c r="O136" s="1"/>
  <c r="I135"/>
  <c r="O135" s="1"/>
  <c r="I134"/>
  <c r="O134" s="1"/>
  <c r="I133"/>
  <c r="O133" s="1"/>
  <c r="I132"/>
  <c r="O132" s="1"/>
  <c r="I131"/>
  <c r="O131" s="1"/>
  <c r="I130"/>
  <c r="O130" s="1"/>
  <c r="I126"/>
  <c r="I125"/>
  <c r="I124"/>
  <c r="I123"/>
  <c r="I122"/>
  <c r="O122" s="1"/>
  <c r="I121"/>
  <c r="I120"/>
  <c r="I119"/>
  <c r="O119" s="1"/>
  <c r="I118"/>
  <c r="O118" s="1"/>
  <c r="I117"/>
  <c r="I116"/>
  <c r="I115"/>
  <c r="O115" s="1"/>
  <c r="I114"/>
  <c r="O114" s="1"/>
  <c r="I113"/>
  <c r="O113" s="1"/>
  <c r="I112"/>
  <c r="O112" s="1"/>
  <c r="I111"/>
  <c r="I110"/>
  <c r="I109"/>
  <c r="I108"/>
  <c r="I107"/>
  <c r="O107" s="1"/>
  <c r="I106"/>
  <c r="O106" s="1"/>
  <c r="I105"/>
  <c r="I104"/>
  <c r="I103"/>
  <c r="I102"/>
  <c r="I101"/>
  <c r="I100"/>
  <c r="I99"/>
  <c r="I98"/>
  <c r="I97"/>
  <c r="I95"/>
  <c r="I94"/>
  <c r="O94" s="1"/>
  <c r="I92"/>
  <c r="O92" s="1"/>
  <c r="I91"/>
  <c r="O91" s="1"/>
  <c r="I90"/>
  <c r="O90" s="1"/>
  <c r="I89"/>
  <c r="O89" s="1"/>
  <c r="I87"/>
  <c r="I86"/>
  <c r="O86" s="1"/>
  <c r="I85"/>
  <c r="I84"/>
  <c r="O84" s="1"/>
  <c r="I83"/>
  <c r="O83" s="1"/>
  <c r="I82"/>
  <c r="I81"/>
  <c r="I80"/>
  <c r="O80" s="1"/>
  <c r="I79"/>
  <c r="I78"/>
  <c r="O78" s="1"/>
  <c r="I77"/>
  <c r="O77" s="1"/>
  <c r="I74"/>
  <c r="I70"/>
  <c r="I64"/>
  <c r="I62"/>
  <c r="I60"/>
  <c r="I57"/>
  <c r="I55"/>
  <c r="I53"/>
  <c r="I49"/>
  <c r="I44"/>
  <c r="O44" s="1"/>
  <c r="I42"/>
  <c r="O42" s="1"/>
  <c r="I41"/>
  <c r="O41" s="1"/>
  <c r="I37"/>
  <c r="I34"/>
  <c r="H213"/>
  <c r="N213" s="1"/>
  <c r="H212"/>
  <c r="N212" s="1"/>
  <c r="H211"/>
  <c r="H209"/>
  <c r="N209" s="1"/>
  <c r="H208"/>
  <c r="N208" s="1"/>
  <c r="H207"/>
  <c r="N207" s="1"/>
  <c r="H206"/>
  <c r="N206" s="1"/>
  <c r="H205"/>
  <c r="H202"/>
  <c r="N202" s="1"/>
  <c r="H201"/>
  <c r="N201" s="1"/>
  <c r="H200"/>
  <c r="N200" s="1"/>
  <c r="H199"/>
  <c r="H197"/>
  <c r="N197" s="1"/>
  <c r="H195"/>
  <c r="N195" s="1"/>
  <c r="H194"/>
  <c r="N194" s="1"/>
  <c r="H193"/>
  <c r="N193" s="1"/>
  <c r="H192"/>
  <c r="N192" s="1"/>
  <c r="H191"/>
  <c r="N191" s="1"/>
  <c r="H190"/>
  <c r="N190" s="1"/>
  <c r="H189"/>
  <c r="N189" s="1"/>
  <c r="H188"/>
  <c r="H182"/>
  <c r="H180"/>
  <c r="N180" s="1"/>
  <c r="H179"/>
  <c r="N179" s="1"/>
  <c r="H178"/>
  <c r="N178" s="1"/>
  <c r="H177"/>
  <c r="H174"/>
  <c r="H172"/>
  <c r="H169"/>
  <c r="H167"/>
  <c r="H164"/>
  <c r="H162"/>
  <c r="H157"/>
  <c r="H155"/>
  <c r="H153"/>
  <c r="H151"/>
  <c r="H149"/>
  <c r="H146"/>
  <c r="H144"/>
  <c r="N144" s="1"/>
  <c r="H142"/>
  <c r="N142" s="1"/>
  <c r="H141"/>
  <c r="N141" s="1"/>
  <c r="H139"/>
  <c r="N139" s="1"/>
  <c r="H138"/>
  <c r="N138" s="1"/>
  <c r="H137"/>
  <c r="N137" s="1"/>
  <c r="H136"/>
  <c r="N136" s="1"/>
  <c r="H135"/>
  <c r="N135" s="1"/>
  <c r="H134"/>
  <c r="N134" s="1"/>
  <c r="H133"/>
  <c r="N133" s="1"/>
  <c r="H132"/>
  <c r="N132" s="1"/>
  <c r="H131"/>
  <c r="N131" s="1"/>
  <c r="H130"/>
  <c r="H126"/>
  <c r="N126" s="1"/>
  <c r="H125"/>
  <c r="N125" s="1"/>
  <c r="H124"/>
  <c r="N124" s="1"/>
  <c r="H123"/>
  <c r="N123" s="1"/>
  <c r="H122"/>
  <c r="N122" s="1"/>
  <c r="H121"/>
  <c r="N121" s="1"/>
  <c r="H120"/>
  <c r="N120" s="1"/>
  <c r="H119"/>
  <c r="N119" s="1"/>
  <c r="H118"/>
  <c r="N118" s="1"/>
  <c r="H117"/>
  <c r="N117" s="1"/>
  <c r="H116"/>
  <c r="N116" s="1"/>
  <c r="H115"/>
  <c r="N115" s="1"/>
  <c r="H114"/>
  <c r="N114" s="1"/>
  <c r="H113"/>
  <c r="N113" s="1"/>
  <c r="H112"/>
  <c r="N112" s="1"/>
  <c r="H111"/>
  <c r="N111" s="1"/>
  <c r="H110"/>
  <c r="N110" s="1"/>
  <c r="H109"/>
  <c r="N109" s="1"/>
  <c r="H108"/>
  <c r="N108" s="1"/>
  <c r="H107"/>
  <c r="N107" s="1"/>
  <c r="H106"/>
  <c r="N106" s="1"/>
  <c r="H105"/>
  <c r="N105" s="1"/>
  <c r="H104"/>
  <c r="N104" s="1"/>
  <c r="H103"/>
  <c r="N103" s="1"/>
  <c r="H102"/>
  <c r="N102" s="1"/>
  <c r="H101"/>
  <c r="N101" s="1"/>
  <c r="H100"/>
  <c r="N100" s="1"/>
  <c r="H99"/>
  <c r="N99" s="1"/>
  <c r="H98"/>
  <c r="N98" s="1"/>
  <c r="H97"/>
  <c r="N97" s="1"/>
  <c r="H96"/>
  <c r="N96" s="1"/>
  <c r="H95"/>
  <c r="N95" s="1"/>
  <c r="H94"/>
  <c r="N94" s="1"/>
  <c r="H93"/>
  <c r="N93" s="1"/>
  <c r="H92"/>
  <c r="N92" s="1"/>
  <c r="H91"/>
  <c r="N91" s="1"/>
  <c r="H90"/>
  <c r="N90" s="1"/>
  <c r="H89"/>
  <c r="H87"/>
  <c r="N87" s="1"/>
  <c r="H86"/>
  <c r="N86" s="1"/>
  <c r="H85"/>
  <c r="N85" s="1"/>
  <c r="H84"/>
  <c r="N84" s="1"/>
  <c r="H83"/>
  <c r="N83" s="1"/>
  <c r="H82"/>
  <c r="N82" s="1"/>
  <c r="H81"/>
  <c r="N81" s="1"/>
  <c r="H80"/>
  <c r="N80" s="1"/>
  <c r="H79"/>
  <c r="N79" s="1"/>
  <c r="H78"/>
  <c r="N78" s="1"/>
  <c r="H77"/>
  <c r="H74"/>
  <c r="H70"/>
  <c r="H64"/>
  <c r="H62"/>
  <c r="H60"/>
  <c r="H57"/>
  <c r="H55"/>
  <c r="H53"/>
  <c r="H49"/>
  <c r="H47"/>
  <c r="H44"/>
  <c r="H42"/>
  <c r="N42" s="1"/>
  <c r="H41"/>
  <c r="N41" s="1"/>
  <c r="H40"/>
  <c r="H37"/>
  <c r="N37" s="1"/>
  <c r="H36"/>
  <c r="H34"/>
  <c r="L24" l="1"/>
  <c r="R71"/>
  <c r="P23"/>
  <c r="N53"/>
  <c r="N52" s="1"/>
  <c r="H52"/>
  <c r="N77"/>
  <c r="N76" s="1"/>
  <c r="H76"/>
  <c r="N158"/>
  <c r="H158"/>
  <c r="N188"/>
  <c r="N187" s="1"/>
  <c r="H187"/>
  <c r="I148"/>
  <c r="O149"/>
  <c r="O148" s="1"/>
  <c r="I156"/>
  <c r="O157"/>
  <c r="O156" s="1"/>
  <c r="O176"/>
  <c r="I176"/>
  <c r="N60"/>
  <c r="N59" s="1"/>
  <c r="H59"/>
  <c r="N149"/>
  <c r="N148" s="1"/>
  <c r="H148"/>
  <c r="N177"/>
  <c r="N176" s="1"/>
  <c r="H176"/>
  <c r="I145"/>
  <c r="O146"/>
  <c r="O145" s="1"/>
  <c r="I163"/>
  <c r="O164"/>
  <c r="O163" s="1"/>
  <c r="O39"/>
  <c r="O38" s="1"/>
  <c r="I39"/>
  <c r="I38" s="1"/>
  <c r="N40"/>
  <c r="N39" s="1"/>
  <c r="N38" s="1"/>
  <c r="H39"/>
  <c r="H38" s="1"/>
  <c r="N146"/>
  <c r="N145" s="1"/>
  <c r="H145"/>
  <c r="N155"/>
  <c r="N154" s="1"/>
  <c r="H154"/>
  <c r="N164"/>
  <c r="N163" s="1"/>
  <c r="H163"/>
  <c r="N174"/>
  <c r="N173" s="1"/>
  <c r="H173"/>
  <c r="N211"/>
  <c r="N210" s="1"/>
  <c r="H210"/>
  <c r="O49"/>
  <c r="O48" s="1"/>
  <c r="O45" s="1"/>
  <c r="I48"/>
  <c r="I45" s="1"/>
  <c r="I59"/>
  <c r="O60"/>
  <c r="O59" s="1"/>
  <c r="I73"/>
  <c r="O74"/>
  <c r="O73" s="1"/>
  <c r="I152"/>
  <c r="O153"/>
  <c r="O152" s="1"/>
  <c r="I161"/>
  <c r="O162"/>
  <c r="O161" s="1"/>
  <c r="I171"/>
  <c r="O172"/>
  <c r="O171" s="1"/>
  <c r="O35"/>
  <c r="I35"/>
  <c r="P24"/>
  <c r="O76"/>
  <c r="O88"/>
  <c r="O129"/>
  <c r="O128" s="1"/>
  <c r="N36"/>
  <c r="N35" s="1"/>
  <c r="N22" s="1"/>
  <c r="H35"/>
  <c r="H22" s="1"/>
  <c r="N62"/>
  <c r="N61" s="1"/>
  <c r="H61"/>
  <c r="N151"/>
  <c r="N150" s="1"/>
  <c r="H150"/>
  <c r="N169"/>
  <c r="N168" s="1"/>
  <c r="H168"/>
  <c r="I54"/>
  <c r="O55"/>
  <c r="O54" s="1"/>
  <c r="I63"/>
  <c r="O64"/>
  <c r="O63" s="1"/>
  <c r="I166"/>
  <c r="O167"/>
  <c r="O166" s="1"/>
  <c r="O181"/>
  <c r="I181"/>
  <c r="N34"/>
  <c r="N33" s="1"/>
  <c r="H33"/>
  <c r="N49"/>
  <c r="N48" s="1"/>
  <c r="H48"/>
  <c r="N74"/>
  <c r="N73" s="1"/>
  <c r="H73"/>
  <c r="N89"/>
  <c r="N88" s="1"/>
  <c r="H88"/>
  <c r="H75" s="1"/>
  <c r="N157"/>
  <c r="N156" s="1"/>
  <c r="H156"/>
  <c r="N167"/>
  <c r="N166" s="1"/>
  <c r="N165" s="1"/>
  <c r="H166"/>
  <c r="H165" s="1"/>
  <c r="N182"/>
  <c r="N181" s="1"/>
  <c r="H181"/>
  <c r="I52"/>
  <c r="O53"/>
  <c r="O52" s="1"/>
  <c r="I61"/>
  <c r="O62"/>
  <c r="O61" s="1"/>
  <c r="I154"/>
  <c r="O155"/>
  <c r="O154" s="1"/>
  <c r="I173"/>
  <c r="O174"/>
  <c r="O173" s="1"/>
  <c r="N47"/>
  <c r="N46" s="1"/>
  <c r="N45" s="1"/>
  <c r="H46"/>
  <c r="H45" s="1"/>
  <c r="N57"/>
  <c r="N56" s="1"/>
  <c r="H56"/>
  <c r="N70"/>
  <c r="N69" s="1"/>
  <c r="N68" s="1"/>
  <c r="N65" s="1"/>
  <c r="H69"/>
  <c r="H68" s="1"/>
  <c r="H65" s="1"/>
  <c r="N44"/>
  <c r="N43" s="1"/>
  <c r="H43"/>
  <c r="N55"/>
  <c r="N54" s="1"/>
  <c r="H54"/>
  <c r="N64"/>
  <c r="N63" s="1"/>
  <c r="H63"/>
  <c r="N130"/>
  <c r="N129" s="1"/>
  <c r="N128" s="1"/>
  <c r="H129"/>
  <c r="H128" s="1"/>
  <c r="N153"/>
  <c r="N152" s="1"/>
  <c r="H152"/>
  <c r="N162"/>
  <c r="N161" s="1"/>
  <c r="H161"/>
  <c r="N172"/>
  <c r="N171" s="1"/>
  <c r="N170" s="1"/>
  <c r="N25" s="1"/>
  <c r="H171"/>
  <c r="H170" s="1"/>
  <c r="H25" s="1"/>
  <c r="N199"/>
  <c r="N198" s="1"/>
  <c r="N186" s="1"/>
  <c r="H198"/>
  <c r="N205"/>
  <c r="N204" s="1"/>
  <c r="N203" s="1"/>
  <c r="H204"/>
  <c r="H203" s="1"/>
  <c r="O33"/>
  <c r="I33"/>
  <c r="O43"/>
  <c r="I43"/>
  <c r="I56"/>
  <c r="O57"/>
  <c r="O56" s="1"/>
  <c r="O69"/>
  <c r="O68" s="1"/>
  <c r="O65" s="1"/>
  <c r="I69"/>
  <c r="I68" s="1"/>
  <c r="I65" s="1"/>
  <c r="I150"/>
  <c r="O151"/>
  <c r="O150" s="1"/>
  <c r="I158"/>
  <c r="O158"/>
  <c r="I168"/>
  <c r="O169"/>
  <c r="O168" s="1"/>
  <c r="O198"/>
  <c r="I198"/>
  <c r="I165"/>
  <c r="I129"/>
  <c r="I128" s="1"/>
  <c r="I88"/>
  <c r="I76"/>
  <c r="Q173"/>
  <c r="Q171"/>
  <c r="Q168"/>
  <c r="Q166"/>
  <c r="Q163"/>
  <c r="Q161"/>
  <c r="Q158"/>
  <c r="Q156"/>
  <c r="Q154"/>
  <c r="Q152"/>
  <c r="Q150"/>
  <c r="Q148"/>
  <c r="Q145"/>
  <c r="Q73"/>
  <c r="Q66"/>
  <c r="Q63"/>
  <c r="Q61"/>
  <c r="Q59"/>
  <c r="Q56"/>
  <c r="Q54"/>
  <c r="Q52"/>
  <c r="Q48"/>
  <c r="Q46"/>
  <c r="Q43"/>
  <c r="O127" l="1"/>
  <c r="N185"/>
  <c r="N28" s="1"/>
  <c r="R24"/>
  <c r="L20"/>
  <c r="O175"/>
  <c r="O26" s="1"/>
  <c r="I147"/>
  <c r="I175"/>
  <c r="I26" s="1"/>
  <c r="I127"/>
  <c r="O165"/>
  <c r="O75"/>
  <c r="O72" s="1"/>
  <c r="I58"/>
  <c r="N21"/>
  <c r="N32"/>
  <c r="N31" s="1"/>
  <c r="H21"/>
  <c r="H32"/>
  <c r="H31" s="1"/>
  <c r="O32"/>
  <c r="O31" s="1"/>
  <c r="N58"/>
  <c r="N51"/>
  <c r="O170"/>
  <c r="O25" s="1"/>
  <c r="H175"/>
  <c r="H26" s="1"/>
  <c r="O147"/>
  <c r="N127"/>
  <c r="I51"/>
  <c r="N147"/>
  <c r="P20"/>
  <c r="N75"/>
  <c r="N72" s="1"/>
  <c r="I170"/>
  <c r="I25" s="1"/>
  <c r="N175"/>
  <c r="N26" s="1"/>
  <c r="O58"/>
  <c r="H58"/>
  <c r="I32"/>
  <c r="I31" s="1"/>
  <c r="H127"/>
  <c r="H51"/>
  <c r="O51"/>
  <c r="H72"/>
  <c r="H147"/>
  <c r="H186"/>
  <c r="H185" s="1"/>
  <c r="H28" s="1"/>
  <c r="Q170"/>
  <c r="Q45"/>
  <c r="Q165"/>
  <c r="Q147"/>
  <c r="I75"/>
  <c r="I72" s="1"/>
  <c r="Q58"/>
  <c r="Q51"/>
  <c r="N71" l="1"/>
  <c r="N24" s="1"/>
  <c r="L29"/>
  <c r="R29" s="1"/>
  <c r="R20"/>
  <c r="O71"/>
  <c r="O24" s="1"/>
  <c r="I71"/>
  <c r="I24" s="1"/>
  <c r="I50"/>
  <c r="I30" s="1"/>
  <c r="I23" s="1"/>
  <c r="Q25"/>
  <c r="H71"/>
  <c r="H24" s="1"/>
  <c r="H50"/>
  <c r="H30" s="1"/>
  <c r="H23" s="1"/>
  <c r="N50"/>
  <c r="N30" s="1"/>
  <c r="N23" s="1"/>
  <c r="P29"/>
  <c r="O50"/>
  <c r="O30" s="1"/>
  <c r="O23" s="1"/>
  <c r="Q50"/>
  <c r="N20" l="1"/>
  <c r="N29" s="1"/>
  <c r="H20"/>
  <c r="H29" s="1"/>
  <c r="D210" l="1"/>
  <c r="D204"/>
  <c r="D198"/>
  <c r="D187"/>
  <c r="D183"/>
  <c r="D27" s="1"/>
  <c r="D181"/>
  <c r="D176"/>
  <c r="D173"/>
  <c r="D171"/>
  <c r="D168"/>
  <c r="D166"/>
  <c r="D163"/>
  <c r="D161"/>
  <c r="D158"/>
  <c r="D156"/>
  <c r="D154"/>
  <c r="D152"/>
  <c r="D150"/>
  <c r="D148"/>
  <c r="D145"/>
  <c r="D129"/>
  <c r="D128" s="1"/>
  <c r="D88"/>
  <c r="D76"/>
  <c r="D73"/>
  <c r="D69"/>
  <c r="D68" s="1"/>
  <c r="D66"/>
  <c r="D63"/>
  <c r="D61"/>
  <c r="D59"/>
  <c r="D56"/>
  <c r="D54"/>
  <c r="D52"/>
  <c r="D48"/>
  <c r="D46"/>
  <c r="D43"/>
  <c r="D39"/>
  <c r="D38" s="1"/>
  <c r="D35"/>
  <c r="D33"/>
  <c r="Q204" l="1"/>
  <c r="Q176"/>
  <c r="Q198"/>
  <c r="D21"/>
  <c r="D45"/>
  <c r="D51"/>
  <c r="D75"/>
  <c r="D72" s="1"/>
  <c r="D165"/>
  <c r="D175"/>
  <c r="D26" s="1"/>
  <c r="D127"/>
  <c r="D147"/>
  <c r="D203"/>
  <c r="D32"/>
  <c r="D31" s="1"/>
  <c r="D58"/>
  <c r="D170"/>
  <c r="D25" s="1"/>
  <c r="D186"/>
  <c r="D50"/>
  <c r="D65"/>
  <c r="D22"/>
  <c r="D71" l="1"/>
  <c r="D24" s="1"/>
  <c r="D30"/>
  <c r="D23" s="1"/>
  <c r="D185"/>
  <c r="D28" s="1"/>
  <c r="D20" l="1"/>
  <c r="D29" s="1"/>
  <c r="T19" l="1"/>
  <c r="Q33"/>
  <c r="Q35" l="1"/>
  <c r="Q32" l="1"/>
  <c r="Q39"/>
  <c r="Q69"/>
  <c r="Q38" l="1"/>
  <c r="Q68"/>
  <c r="Q31" l="1"/>
  <c r="Q65"/>
  <c r="Q76"/>
  <c r="Q30" l="1"/>
  <c r="Q88"/>
  <c r="S129"/>
  <c r="Q129"/>
  <c r="Q23" l="1"/>
  <c r="Q75"/>
  <c r="Q128"/>
  <c r="Q181"/>
  <c r="S128" l="1"/>
  <c r="Q127"/>
  <c r="Q72"/>
  <c r="Q175"/>
  <c r="Q187"/>
  <c r="S21" l="1"/>
  <c r="S187"/>
  <c r="S127"/>
  <c r="Q26"/>
  <c r="Q71"/>
  <c r="Q21"/>
  <c r="Q186"/>
  <c r="S186"/>
  <c r="S24" l="1"/>
  <c r="S71"/>
  <c r="Q24"/>
  <c r="Q210"/>
  <c r="S28" l="1"/>
  <c r="S185"/>
  <c r="Q22"/>
  <c r="Q203"/>
  <c r="S20" l="1"/>
  <c r="Q185"/>
  <c r="S29" l="1"/>
  <c r="Q28"/>
  <c r="Q20" l="1"/>
  <c r="Q29" l="1"/>
  <c r="I213"/>
  <c r="O213" s="1"/>
  <c r="I212"/>
  <c r="I211"/>
  <c r="O210" l="1"/>
  <c r="I210"/>
  <c r="O22" l="1"/>
  <c r="I22"/>
  <c r="I209"/>
  <c r="O209" s="1"/>
  <c r="I206"/>
  <c r="O206" s="1"/>
  <c r="I207"/>
  <c r="O207" s="1"/>
  <c r="I208"/>
  <c r="O208" s="1"/>
  <c r="I205"/>
  <c r="O205" s="1"/>
  <c r="I204" l="1"/>
  <c r="I203" s="1"/>
  <c r="O204"/>
  <c r="O203" s="1"/>
  <c r="I193" l="1"/>
  <c r="O193" s="1"/>
  <c r="I197"/>
  <c r="I195"/>
  <c r="O195" s="1"/>
  <c r="I189"/>
  <c r="O189" s="1"/>
  <c r="I190"/>
  <c r="O190" s="1"/>
  <c r="I191"/>
  <c r="O191" s="1"/>
  <c r="I192"/>
  <c r="I194"/>
  <c r="I188"/>
  <c r="O188" s="1"/>
  <c r="O187" l="1"/>
  <c r="I187"/>
  <c r="I21" l="1"/>
  <c r="I186"/>
  <c r="I185" s="1"/>
  <c r="I28" s="1"/>
  <c r="I20" s="1"/>
  <c r="I29" s="1"/>
  <c r="O21"/>
  <c r="O186"/>
  <c r="O185" s="1"/>
  <c r="O28" s="1"/>
  <c r="O20" s="1"/>
  <c r="O29" s="1"/>
</calcChain>
</file>

<file path=xl/sharedStrings.xml><?xml version="1.0" encoding="utf-8"?>
<sst xmlns="http://schemas.openxmlformats.org/spreadsheetml/2006/main" count="813" uniqueCount="458">
  <si>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</si>
  <si>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</si>
  <si>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</si>
  <si>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</si>
  <si>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</si>
  <si>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</si>
  <si>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</si>
  <si>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</si>
  <si>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</si>
  <si>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>Приложение  № 2</t>
  </si>
  <si>
    <t>Номер группы инвестиционных проектов</t>
  </si>
  <si>
    <t>ВСЕГО по инвестиционной программе, в том числе:</t>
  </si>
  <si>
    <t>Форма 2. Отчет об исполнении плана освоения капитальных вложений по инвестиционным проектам инвестиционной программы</t>
  </si>
  <si>
    <t>в текущих ценах</t>
  </si>
  <si>
    <t>в прогнозных ценах</t>
  </si>
  <si>
    <t xml:space="preserve">в прогнозных ценах 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</si>
  <si>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</si>
  <si>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от « 25 » апреля 2018 г. № 320</t>
  </si>
  <si>
    <t xml:space="preserve">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</si>
  <si>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     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</si>
  <si>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</si>
  <si>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</si>
  <si>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</si>
  <si>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</si>
  <si>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</si>
  <si>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</si>
  <si>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</si>
  <si>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</si>
  <si>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</si>
  <si>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</si>
  <si>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</si>
  <si>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</si>
  <si>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</si>
  <si>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</si>
  <si>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</si>
  <si>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</si>
  <si>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</si>
  <si>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</si>
  <si>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</si>
  <si>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</si>
  <si>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</si>
  <si>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</si>
  <si>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</si>
  <si>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</si>
  <si>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</si>
  <si>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</si>
  <si>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</si>
  <si>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</si>
  <si>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</si>
  <si>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</si>
  <si>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</si>
  <si>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</si>
  <si>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</si>
  <si>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</si>
  <si>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</si>
  <si>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</si>
  <si>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r>
      <rPr>
        <b/>
        <sz val="12"/>
        <color indexed="8"/>
        <rFont val="Times New Roman"/>
        <family val="1"/>
        <charset val="204"/>
      </rPr>
      <t>ТП-103.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</si>
  <si>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t>I_Кр_ТП103_111231.02</t>
  </si>
  <si>
    <t>J_Кр_ТП92_111231.03</t>
  </si>
  <si>
    <r>
      <rPr>
        <b/>
        <sz val="12"/>
        <color indexed="8"/>
        <rFont val="Times New Roman"/>
        <family val="1"/>
        <charset val="204"/>
      </rPr>
      <t xml:space="preserve">ТП-53. </t>
    </r>
    <r>
      <rPr>
        <sz val="12"/>
        <color indexed="8"/>
        <rFont val="Times New Roman"/>
        <family val="1"/>
        <charset val="204"/>
      </rPr>
      <t>Замена силовых трансформаторов ТМ-320/6/0,4 на ТМГ 6/0,4-400 кВА 2 шт.</t>
    </r>
  </si>
  <si>
    <t>L_Кр_ТП53_111231.04</t>
  </si>
  <si>
    <r>
      <rPr>
        <b/>
        <sz val="12"/>
        <color indexed="8"/>
        <rFont val="Times New Roman"/>
        <family val="1"/>
        <charset val="204"/>
      </rPr>
      <t>ТП-106.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</si>
  <si>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t>K_Кр_ТП106_111231.05</t>
  </si>
  <si>
    <t>J_Кр_ТП71_111231.07</t>
  </si>
  <si>
    <r>
      <rPr>
        <b/>
        <sz val="12"/>
        <color indexed="8"/>
        <rFont val="Times New Roman"/>
        <family val="1"/>
        <charset val="204"/>
      </rPr>
      <t xml:space="preserve">ТП-107. </t>
    </r>
    <r>
      <rPr>
        <sz val="12"/>
        <color indexed="8"/>
        <rFont val="Times New Roman"/>
        <family val="1"/>
        <charset val="204"/>
      </rPr>
      <t>Замена силового трансформатора ТМ-250/10/0,4 на ТМГСУ 10/0,4-250 кВА 2 шт.</t>
    </r>
  </si>
  <si>
    <t>I_Кр_ТП107_111231.09</t>
  </si>
  <si>
    <r>
      <rPr>
        <b/>
        <sz val="12"/>
        <color indexed="8"/>
        <rFont val="Times New Roman"/>
        <family val="1"/>
        <charset val="204"/>
      </rPr>
      <t xml:space="preserve">ТП-87. </t>
    </r>
    <r>
      <rPr>
        <sz val="12"/>
        <color indexed="8"/>
        <rFont val="Times New Roman"/>
        <family val="1"/>
        <charset val="204"/>
      </rPr>
      <t xml:space="preserve">ТМ-250 6/0.4 зав.№ 635489, ввод в эксплуатацию1972г.  - 1 шт,      </t>
    </r>
  </si>
  <si>
    <t>L_Кр_ТП87_111231.11</t>
  </si>
  <si>
    <r>
      <rPr>
        <b/>
        <sz val="12"/>
        <color indexed="8"/>
        <rFont val="Times New Roman"/>
        <family val="1"/>
        <charset val="204"/>
      </rPr>
      <t>РП-17.</t>
    </r>
    <r>
      <rPr>
        <sz val="12"/>
        <color indexed="8"/>
        <rFont val="Times New Roman"/>
        <family val="1"/>
        <charset val="204"/>
      </rPr>
      <t xml:space="preserve"> ТМ-40 6/0.4 зав.№ 493881   ввод в эксплуатацию1972г.  - 1 шт;     </t>
    </r>
  </si>
  <si>
    <t>K_Кр_РП17_111231.12</t>
  </si>
  <si>
    <r>
      <rPr>
        <b/>
        <sz val="12"/>
        <color indexed="8"/>
        <rFont val="Times New Roman"/>
        <family val="1"/>
        <charset val="204"/>
      </rPr>
      <t xml:space="preserve">РП-1, </t>
    </r>
    <r>
      <rPr>
        <sz val="12"/>
        <color indexed="8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</si>
  <si>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t>I_Кр_РП1_111231.13</t>
  </si>
  <si>
    <t>J_Кр_КТПН108_111231.14</t>
  </si>
  <si>
    <t>Филиал "Заполярная горэлектросеть"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</si>
  <si>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</si>
  <si>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t>I_ПрН_РП1_111232.01</t>
  </si>
  <si>
    <r>
      <rPr>
        <b/>
        <sz val="12"/>
        <color indexed="8"/>
        <rFont val="Times New Roman"/>
        <family val="1"/>
        <charset val="204"/>
      </rPr>
      <t>РП-2 пгт.Никель.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3 шт.</t>
    </r>
  </si>
  <si>
    <t>I_ПрН_РП2_111232.02</t>
  </si>
  <si>
    <t>I_ПрЗ_РП1_111232.03</t>
  </si>
  <si>
    <t>I_ПрЗ_РП4_111232.05</t>
  </si>
  <si>
    <r>
      <rPr>
        <b/>
        <sz val="12"/>
        <color indexed="8"/>
        <rFont val="Times New Roman"/>
        <family val="1"/>
        <charset val="204"/>
      </rPr>
      <t>РП-3 г.Заполярный.</t>
    </r>
    <r>
      <rPr>
        <sz val="12"/>
        <color indexed="8"/>
        <rFont val="Times New Roman"/>
        <family val="1"/>
        <charset val="204"/>
      </rPr>
      <t>Замена масляных выключателей ВМГ-133 на вакуумный ВВ-TEL  3 шт.</t>
    </r>
  </si>
  <si>
    <t>I_ПрЗ_РП3_111232.06</t>
  </si>
  <si>
    <t>J_ПрН_РП5_111232.07</t>
  </si>
  <si>
    <t>I_ПрЗ_РП2_111232.08</t>
  </si>
  <si>
    <t>J_ПрН_ТП29_111232.09</t>
  </si>
  <si>
    <r>
      <rPr>
        <b/>
        <sz val="12"/>
        <color indexed="8"/>
        <rFont val="Times New Roman"/>
        <family val="1"/>
        <charset val="204"/>
      </rPr>
      <t>ТП-54 пгт.Никель.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</si>
  <si>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</si>
  <si>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</si>
  <si>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</si>
  <si>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</si>
  <si>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</si>
  <si>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r>
      <rPr>
        <b/>
        <sz val="12"/>
        <color indexed="8"/>
        <rFont val="Times New Roman"/>
        <family val="1"/>
        <charset val="204"/>
      </rPr>
      <t>КТП "Ждановка".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 шт.</t>
    </r>
  </si>
  <si>
    <t>K_Пр_КТПЖдановка_111232.15</t>
  </si>
  <si>
    <r>
      <rPr>
        <b/>
        <sz val="12"/>
        <color indexed="8"/>
        <rFont val="Times New Roman"/>
        <family val="1"/>
        <charset val="204"/>
      </rPr>
      <t xml:space="preserve">ТП-5А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</si>
  <si>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K_ПрЗ_ТП5А_111232.16</t>
  </si>
  <si>
    <r>
      <rPr>
        <b/>
        <sz val="12"/>
        <color indexed="8"/>
        <rFont val="Times New Roman"/>
        <family val="1"/>
        <charset val="204"/>
      </rPr>
      <t xml:space="preserve">ТП-15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 шт.</t>
    </r>
  </si>
  <si>
    <t>K_ПрЗ_ТП15_111232.17</t>
  </si>
  <si>
    <r>
      <rPr>
        <b/>
        <sz val="12"/>
        <color indexed="8"/>
        <rFont val="Times New Roman"/>
        <family val="1"/>
        <charset val="204"/>
      </rPr>
      <t>ТП-14 г.Заполярный.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6/0,4-630 кВА 1 шт.</t>
    </r>
  </si>
  <si>
    <t>L_ПрЗ_ТП14_111232.18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</si>
  <si>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2 шт.</t>
    </r>
  </si>
  <si>
    <t>K_ПрН_ТП52_111232.19</t>
  </si>
  <si>
    <r>
      <rPr>
        <b/>
        <sz val="12"/>
        <color indexed="8"/>
        <rFont val="Times New Roman"/>
        <family val="1"/>
        <charset val="204"/>
      </rPr>
      <t>РП-1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</si>
  <si>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K_ПрН_РП1_111232.20</t>
  </si>
  <si>
    <r>
      <rPr>
        <b/>
        <sz val="12"/>
        <color indexed="8"/>
        <rFont val="Times New Roman"/>
        <family val="1"/>
        <charset val="204"/>
      </rPr>
      <t xml:space="preserve">ТП-49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</si>
  <si>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K_ПрН_ТП49_111232.21</t>
  </si>
  <si>
    <r>
      <rPr>
        <b/>
        <sz val="12"/>
        <color indexed="8"/>
        <rFont val="Times New Roman"/>
        <family val="1"/>
        <charset val="204"/>
      </rPr>
      <t xml:space="preserve">ТП-11А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</si>
  <si>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K_ПрЗ_ТП11А_111232.22</t>
  </si>
  <si>
    <t>J_ПрЗ_ТП9_111232.23</t>
  </si>
  <si>
    <r>
      <rPr>
        <b/>
        <sz val="12"/>
        <color indexed="8"/>
        <rFont val="Times New Roman"/>
        <family val="1"/>
        <charset val="204"/>
      </rPr>
      <t xml:space="preserve">ТП-15 п. 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1шт.</t>
    </r>
  </si>
  <si>
    <t>J_ПрН_ТП15_111232.24</t>
  </si>
  <si>
    <r>
      <rPr>
        <b/>
        <sz val="12"/>
        <color indexed="8"/>
        <rFont val="Times New Roman"/>
        <family val="1"/>
        <charset val="204"/>
      </rPr>
      <t xml:space="preserve">ТП-5 г.Заполярный. </t>
    </r>
    <r>
      <rPr>
        <sz val="12"/>
        <color indexed="8"/>
        <rFont val="Times New Roman"/>
        <family val="1"/>
        <charset val="204"/>
      </rPr>
      <t>Замена силовых трансформаторов на ТМГ 6/0,4-400 кВА 2шт.</t>
    </r>
  </si>
  <si>
    <t>J_ПрЗ_ТП5_111232.25</t>
  </si>
  <si>
    <r>
      <rPr>
        <b/>
        <sz val="12"/>
        <color indexed="8"/>
        <rFont val="Times New Roman"/>
        <family val="1"/>
        <charset val="204"/>
      </rPr>
      <t>ТП-10Б  г. Заполярный.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6/0,4-400 кВА 1шт.</t>
    </r>
  </si>
  <si>
    <t>J_ПрЗ_ТП10Б_111232.26</t>
  </si>
  <si>
    <r>
      <rPr>
        <b/>
        <sz val="12"/>
        <color indexed="8"/>
        <rFont val="Times New Roman"/>
        <family val="1"/>
        <charset val="204"/>
      </rPr>
      <t>ТП-24  г.Заполярный</t>
    </r>
    <r>
      <rPr>
        <sz val="12"/>
        <color indexed="8"/>
        <rFont val="Times New Roman"/>
        <family val="1"/>
        <charset val="204"/>
      </rPr>
      <t>. Замена силовых трансформаторов на ТМГ 6/0,4-630 кВА 2шт.</t>
    </r>
  </si>
  <si>
    <t>J_ПрЗ_ТП24_111232.27</t>
  </si>
  <si>
    <t>K_ПрН_ТП69_111232.28</t>
  </si>
  <si>
    <r>
      <rPr>
        <b/>
        <sz val="12"/>
        <color indexed="8"/>
        <rFont val="Times New Roman"/>
        <family val="1"/>
        <charset val="204"/>
      </rPr>
      <t>ТП-20 пгт. 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</si>
  <si>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K_ПрН_ТП20_111232.29</t>
  </si>
  <si>
    <r>
      <rPr>
        <b/>
        <sz val="12"/>
        <color indexed="8"/>
        <rFont val="Times New Roman"/>
        <family val="1"/>
        <charset val="204"/>
      </rPr>
      <t>ТП-13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</si>
  <si>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L_ПрН_ТП13_111232.30</t>
  </si>
  <si>
    <r>
      <rPr>
        <b/>
        <sz val="12"/>
        <color indexed="8"/>
        <rFont val="Times New Roman"/>
        <family val="1"/>
        <charset val="204"/>
      </rPr>
      <t>ТП-24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1 шт.</t>
    </r>
  </si>
  <si>
    <t>L_ПрН_ТП24_111232.31</t>
  </si>
  <si>
    <t>J_ПрН_ТП37_111232.32</t>
  </si>
  <si>
    <t>J_ПрН_ТП65_111232.33</t>
  </si>
  <si>
    <r>
      <rPr>
        <b/>
        <sz val="12"/>
        <color indexed="8"/>
        <rFont val="Times New Roman"/>
        <family val="1"/>
        <charset val="204"/>
      </rPr>
      <t>ТП-43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</si>
  <si>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</si>
  <si>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</si>
  <si>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</si>
  <si>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</si>
  <si>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</si>
  <si>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</si>
  <si>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</si>
  <si>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</si>
  <si>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</si>
  <si>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</si>
  <si>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</si>
  <si>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</si>
  <si>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</si>
  <si>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</si>
  <si>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</si>
  <si>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</si>
  <si>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</si>
  <si>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</si>
  <si>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</si>
  <si>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</si>
  <si>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</si>
  <si>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</si>
  <si>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</si>
  <si>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</si>
  <si>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</si>
  <si>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</si>
  <si>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</si>
  <si>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</si>
  <si>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</si>
  <si>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</si>
  <si>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</si>
  <si>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</si>
  <si>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</si>
  <si>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</si>
  <si>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</si>
  <si>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</si>
  <si>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</si>
  <si>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</si>
  <si>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</si>
  <si>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</si>
  <si>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</si>
  <si>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</si>
  <si>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</si>
  <si>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</si>
  <si>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</si>
  <si>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Строительство кабельной линии 10 кВ от РП-1 до ТП-65.Прокладка кабельной линии 10 кВ с заменой ячейки  на ТП-65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</si>
  <si>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</si>
  <si>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</si>
  <si>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</si>
  <si>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</si>
  <si>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</si>
  <si>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</si>
  <si>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</si>
  <si>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</si>
  <si>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</si>
  <si>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</si>
  <si>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</si>
  <si>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</si>
  <si>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</si>
  <si>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</si>
  <si>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</si>
  <si>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</si>
  <si>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</si>
  <si>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</si>
  <si>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</si>
  <si>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</si>
  <si>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</si>
  <si>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</si>
  <si>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</si>
  <si>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</si>
  <si>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</si>
  <si>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</si>
  <si>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</si>
  <si>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</si>
  <si>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</si>
  <si>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</si>
  <si>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</si>
  <si>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</si>
  <si>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</si>
  <si>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</si>
  <si>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</si>
  <si>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</si>
  <si>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</si>
  <si>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</si>
  <si>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</si>
  <si>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</si>
  <si>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</si>
  <si>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</si>
  <si>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</si>
  <si>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</si>
  <si>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</si>
  <si>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</si>
  <si>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</si>
  <si>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</si>
  <si>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</si>
  <si>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</si>
  <si>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</si>
  <si>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</si>
  <si>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</si>
  <si>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</si>
  <si>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</si>
  <si>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</si>
  <si>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</si>
  <si>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</si>
  <si>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</si>
  <si>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</si>
  <si>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</si>
  <si>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</si>
  <si>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</si>
  <si>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</si>
  <si>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</si>
  <si>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</si>
  <si>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</si>
  <si>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</si>
  <si>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</si>
  <si>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</si>
  <si>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</si>
  <si>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</si>
  <si>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</si>
  <si>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</si>
  <si>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</si>
  <si>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</si>
  <si>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</si>
  <si>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</si>
  <si>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</si>
  <si>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</si>
  <si>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</si>
  <si>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</si>
  <si>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</si>
  <si>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</si>
  <si>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</si>
  <si>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r>
      <rPr>
        <b/>
        <sz val="12"/>
        <color rgb="FF0070C0"/>
        <rFont val="Times New Roman"/>
        <family val="1"/>
        <charset val="204"/>
      </rPr>
      <t>ТП-92.</t>
    </r>
    <r>
      <rPr>
        <sz val="12"/>
        <color rgb="FF0070C0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</si>
  <si>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t>1.2.1.2.1.4</t>
  </si>
  <si>
    <t>1.2.1.2.1.5</t>
  </si>
  <si>
    <t>1.2.1.2.1.6</t>
  </si>
  <si>
    <r>
      <rPr>
        <b/>
        <sz val="12"/>
        <color rgb="FF0070C0"/>
        <rFont val="Times New Roman"/>
        <family val="1"/>
        <charset val="204"/>
      </rPr>
      <t xml:space="preserve">ТП-71. </t>
    </r>
    <r>
      <rPr>
        <sz val="12"/>
        <color rgb="FF0070C0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</si>
  <si>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t>1.2.1.2.1.7</t>
  </si>
  <si>
    <t>1.2.1.2.1.8</t>
  </si>
  <si>
    <t>1.2.1.2.1.9</t>
  </si>
  <si>
    <t>1.2.1.2.1.10</t>
  </si>
  <si>
    <t>1.2.1.2.1.11</t>
  </si>
  <si>
    <r>
      <rPr>
        <b/>
        <sz val="12"/>
        <color rgb="FF0070C0"/>
        <rFont val="Times New Roman"/>
        <family val="1"/>
        <charset val="204"/>
      </rPr>
      <t>КТПН-108</t>
    </r>
    <r>
      <rPr>
        <sz val="12"/>
        <color rgb="FF0070C0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</si>
  <si>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t>1.2.1.2.2</t>
  </si>
  <si>
    <t>1.2.1.2.2.1</t>
  </si>
  <si>
    <t>1.2.1.2.2.2</t>
  </si>
  <si>
    <t>1.2.1.2.2.3</t>
  </si>
  <si>
    <r>
      <rPr>
        <b/>
        <sz val="12"/>
        <color indexed="8"/>
        <rFont val="Times New Roman"/>
        <family val="1"/>
        <charset val="204"/>
      </rPr>
      <t xml:space="preserve">РП-1 г.Заполярный. </t>
    </r>
    <r>
      <rPr>
        <sz val="12"/>
        <color indexed="8"/>
        <rFont val="Times New Roman"/>
        <family val="1"/>
        <charset val="204"/>
      </rPr>
      <t>Замена масляных выключателей ВМП-10 на вакуумный ВВ-TEL 5 шт.</t>
    </r>
  </si>
  <si>
    <t>1.2.1.2.2.4</t>
  </si>
  <si>
    <r>
      <rPr>
        <b/>
        <sz val="12"/>
        <color indexed="8"/>
        <rFont val="Times New Roman"/>
        <family val="1"/>
        <charset val="204"/>
      </rPr>
      <t>ПС-26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ВМП-10К на вакуумный ВВ-TEL </t>
    </r>
  </si>
  <si>
    <t>I_ПрЗ_ПС26_111232.04
L_ПрЗ_ПС26_111232.04
М_ПрЗ_ПС26_111232.04</t>
  </si>
  <si>
    <t>1.2.1.2.2.5</t>
  </si>
  <si>
    <r>
      <rPr>
        <b/>
        <sz val="12"/>
        <color indexed="8"/>
        <rFont val="Times New Roman"/>
        <family val="1"/>
        <charset val="204"/>
      </rPr>
      <t>РП-4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</si>
  <si>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t>1.2.1.2.2.6</t>
  </si>
  <si>
    <t>1.2.1.2.2.7</t>
  </si>
  <si>
    <r>
      <rPr>
        <b/>
        <sz val="12"/>
        <color rgb="FF0070C0"/>
        <rFont val="Times New Roman"/>
        <family val="1"/>
        <charset val="204"/>
      </rPr>
      <t>РП-5 пгт.Никель.</t>
    </r>
    <r>
      <rPr>
        <sz val="12"/>
        <color rgb="FF0070C0"/>
        <rFont val="Times New Roman"/>
        <family val="1"/>
        <charset val="204"/>
      </rPr>
      <t>Замена масляных выключателей ВМП-10 на вакуумный ВВ-TEL 3 шт.</t>
    </r>
  </si>
  <si>
    <t>1.2.1.2.2.8</t>
  </si>
  <si>
    <r>
      <rPr>
        <b/>
        <sz val="12"/>
        <color indexed="8"/>
        <rFont val="Times New Roman"/>
        <family val="1"/>
        <charset val="204"/>
      </rPr>
      <t>РП-2 г.Заполярный.</t>
    </r>
    <r>
      <rPr>
        <sz val="12"/>
        <color indexed="8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</si>
  <si>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t>1.2.1.2.2.9</t>
  </si>
  <si>
    <r>
      <rPr>
        <b/>
        <sz val="12"/>
        <color rgb="FF0070C0"/>
        <rFont val="Times New Roman"/>
        <family val="1"/>
        <charset val="204"/>
      </rPr>
      <t>ТП-29 пгт.Никель.</t>
    </r>
    <r>
      <rPr>
        <sz val="12"/>
        <color rgb="FF0070C0"/>
        <rFont val="Times New Roman"/>
        <family val="1"/>
        <charset val="204"/>
      </rPr>
      <t xml:space="preserve"> Замена масляного выключателя ВМГ-10 на вакуумный ВВ-TEL</t>
    </r>
  </si>
  <si>
    <t>1.2.1.2.2.10</t>
  </si>
  <si>
    <t>1.2.1.2.2.11</t>
  </si>
  <si>
    <r>
      <rPr>
        <b/>
        <sz val="12"/>
        <color indexed="8"/>
        <rFont val="Times New Roman"/>
        <family val="1"/>
        <charset val="204"/>
      </rPr>
      <t>ТП-29 пгт.Никель.</t>
    </r>
    <r>
      <rPr>
        <sz val="12"/>
        <color indexed="8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</si>
  <si>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1.2.1.2.2.12</t>
  </si>
  <si>
    <r>
      <rPr>
        <b/>
        <sz val="12"/>
        <color rgb="FF0070C0"/>
        <rFont val="Times New Roman"/>
        <family val="1"/>
        <charset val="204"/>
      </rPr>
      <t>ТП-1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</si>
  <si>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1.2.1.2.2.13</t>
  </si>
  <si>
    <r>
      <rPr>
        <b/>
        <sz val="12"/>
        <color rgb="FF0070C0"/>
        <rFont val="Times New Roman"/>
        <family val="1"/>
        <charset val="204"/>
      </rPr>
      <t>ТП-16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1 шт.</t>
    </r>
  </si>
  <si>
    <t>1.2.1.2.2.14</t>
  </si>
  <si>
    <r>
      <rPr>
        <b/>
        <sz val="12"/>
        <color rgb="FF0070C0"/>
        <rFont val="Times New Roman"/>
        <family val="1"/>
        <charset val="204"/>
      </rPr>
      <t xml:space="preserve">ТП-19 г.Заполярный. </t>
    </r>
    <r>
      <rPr>
        <sz val="12"/>
        <color rgb="FF0070C0"/>
        <rFont val="Times New Roman"/>
        <family val="1"/>
        <charset val="204"/>
      </rPr>
      <t>Замена силовых трансформаторов на ТМГ 6/0,4-630 кВА 2 шт.</t>
    </r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</si>
  <si>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</si>
  <si>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</si>
  <si>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</si>
  <si>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</si>
  <si>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</si>
  <si>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</si>
  <si>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</si>
  <si>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</si>
  <si>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</si>
  <si>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r>
      <rPr>
        <b/>
        <sz val="12"/>
        <color rgb="FF0070C0"/>
        <rFont val="Times New Roman"/>
        <family val="1"/>
        <charset val="204"/>
      </rPr>
      <t>ТП-9 г.Заполярный.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6/0,4-400 кВА 2 шт.</t>
    </r>
  </si>
  <si>
    <t>1.2.1.2.2.24</t>
  </si>
  <si>
    <t>1.2.1.2.2.25</t>
  </si>
  <si>
    <t>1.2.1.2.2.26</t>
  </si>
  <si>
    <t>1.2.1.2.2.27</t>
  </si>
  <si>
    <t>1.2.1.2.2.28</t>
  </si>
  <si>
    <r>
      <rPr>
        <b/>
        <sz val="12"/>
        <color rgb="FF0070C0"/>
        <rFont val="Times New Roman"/>
        <family val="1"/>
        <charset val="204"/>
      </rPr>
      <t>ТП-69 пгт. 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1 шт.</t>
    </r>
  </si>
  <si>
    <t>1.2.1.2.2.29</t>
  </si>
  <si>
    <t>1.2.1.2.2.30</t>
  </si>
  <si>
    <t>1.2.1.2.2.31</t>
  </si>
  <si>
    <t>1.2.1.2.2.32</t>
  </si>
  <si>
    <r>
      <rPr>
        <b/>
        <sz val="12"/>
        <color rgb="FF0070C0"/>
        <rFont val="Times New Roman"/>
        <family val="1"/>
        <charset val="204"/>
      </rPr>
      <t xml:space="preserve">ТП-37 пгт.Никель. </t>
    </r>
    <r>
      <rPr>
        <sz val="12"/>
        <color rgb="FF0070C0"/>
        <rFont val="Times New Roman"/>
        <family val="1"/>
        <charset val="204"/>
      </rPr>
      <t>Замена силовых трансформаторов на ТМГ 10/0,4-400 кВА 1 шт.</t>
    </r>
  </si>
  <si>
    <t>1.2.1.2.2.33</t>
  </si>
  <si>
    <r>
      <rPr>
        <b/>
        <sz val="12"/>
        <color rgb="FF0070C0"/>
        <rFont val="Times New Roman"/>
        <family val="1"/>
        <charset val="204"/>
      </rPr>
      <t>ТП-65 пгт.Никель.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2 шт.</t>
    </r>
  </si>
  <si>
    <t>1.2.1.2.2.34</t>
  </si>
  <si>
    <t>1.2.1.2.2.35</t>
  </si>
  <si>
    <r>
      <rPr>
        <b/>
        <sz val="12"/>
        <color rgb="FF0070C0"/>
        <rFont val="Times New Roman"/>
        <family val="1"/>
        <charset val="204"/>
      </rPr>
      <t>ТП-43 пгт.Никель.</t>
    </r>
    <r>
      <rPr>
        <sz val="12"/>
        <color rgb="FF0070C0"/>
        <rFont val="Times New Roman"/>
        <family val="1"/>
        <charset val="204"/>
      </rPr>
      <t xml:space="preserve"> Замена силовых трансформаторов на ТМГ 10/0,4-400 кВА 1 шт.</t>
    </r>
  </si>
  <si>
    <t>J_ПрН_ТП43_12122.35</t>
  </si>
  <si>
    <t>1.2.1.2.2.36</t>
  </si>
  <si>
    <r>
      <rPr>
        <sz val="12"/>
        <color rgb="FF0070C0"/>
        <rFont val="Times New Roman"/>
        <family val="1"/>
        <charset val="204"/>
      </rPr>
      <t>Реконструкция</t>
    </r>
    <r>
      <rPr>
        <b/>
        <sz val="12"/>
        <color rgb="FF0070C0"/>
        <rFont val="Times New Roman"/>
        <family val="1"/>
        <charset val="204"/>
      </rPr>
      <t xml:space="preserve"> ТП-10А  инв. № 0008368_з  г. Заполярный</t>
    </r>
    <r>
      <rPr>
        <sz val="12"/>
        <color rgb="FF0070C0"/>
        <rFont val="Times New Roman"/>
        <family val="1"/>
        <charset val="204"/>
      </rPr>
      <t>. Замена силовых трансформаторов на ТМГ 6/0,4-400 кВА 1шт.</t>
    </r>
  </si>
  <si>
    <t>J_ПрЗ_ТП10А_12122.36</t>
  </si>
  <si>
    <t>1.2.1.2.2.37</t>
  </si>
  <si>
    <r>
      <rPr>
        <b/>
        <sz val="12"/>
        <color indexed="8"/>
        <rFont val="Times New Roman"/>
        <family val="1"/>
        <charset val="204"/>
      </rPr>
      <t xml:space="preserve">ТП-52 пгт.Никель. </t>
    </r>
    <r>
      <rPr>
        <sz val="12"/>
        <color indexed="8"/>
        <rFont val="Times New Roman"/>
        <family val="1"/>
        <charset val="204"/>
      </rPr>
      <t>Замена силовых трансформаторов на ТМГ 10/0,4-400 кВА 1 шт.</t>
    </r>
  </si>
  <si>
    <t>K_ПрН_ТП52_12122.37</t>
  </si>
  <si>
    <t>1.2.1.2.2.38</t>
  </si>
  <si>
    <r>
      <rPr>
        <b/>
        <sz val="12"/>
        <color rgb="FF0070C0"/>
        <rFont val="Times New Roman"/>
        <family val="1"/>
        <charset val="204"/>
      </rPr>
      <t xml:space="preserve">ТП-5 г.Заполярный. </t>
    </r>
    <r>
      <rPr>
        <sz val="12"/>
        <color rgb="FF0070C0"/>
        <rFont val="Times New Roman"/>
        <family val="1"/>
        <charset val="204"/>
      </rPr>
      <t>Замена силовых трансформаторов на ТМГ 6/0,4-400 кВА 1 шт.</t>
    </r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</si>
  <si>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</si>
  <si>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</si>
  <si>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</si>
  <si>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</si>
  <si>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</si>
  <si>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</si>
  <si>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</si>
  <si>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</si>
  <si>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</si>
  <si>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</si>
  <si>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</si>
  <si>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</si>
  <si>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</si>
  <si>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</si>
  <si>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</si>
  <si>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</si>
  <si>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</si>
  <si>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</si>
  <si>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</si>
  <si>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</si>
  <si>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</si>
  <si>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</si>
  <si>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</si>
  <si>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</si>
  <si>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</si>
  <si>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</si>
  <si>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</si>
  <si>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</si>
  <si>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</si>
  <si>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</si>
  <si>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</si>
  <si>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</si>
  <si>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</si>
  <si>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</si>
  <si>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</si>
  <si>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</si>
  <si>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</si>
  <si>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</si>
  <si>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</si>
  <si>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</si>
  <si>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</si>
  <si>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</si>
  <si>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</si>
  <si>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</si>
  <si>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</si>
  <si>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</si>
  <si>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</si>
  <si>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</si>
  <si>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</si>
  <si>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</si>
  <si>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</si>
  <si>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</si>
  <si>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</si>
  <si>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</si>
  <si>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</si>
  <si>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</si>
  <si>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</si>
  <si>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</si>
  <si>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</si>
  <si>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</si>
  <si>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</si>
  <si>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</si>
  <si>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</si>
  <si>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</si>
  <si>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</si>
  <si>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</si>
  <si>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</si>
  <si>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</si>
  <si>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</si>
  <si>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</si>
  <si>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</si>
  <si>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</si>
  <si>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</si>
  <si>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</si>
  <si>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</si>
  <si>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</si>
  <si>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</si>
  <si>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</si>
  <si>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</si>
  <si>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</si>
  <si>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</si>
  <si>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</si>
  <si>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</si>
  <si>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</si>
  <si>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</si>
  <si>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</si>
  <si>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</si>
  <si>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</si>
  <si>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</si>
  <si>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</si>
  <si>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</si>
  <si>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</si>
  <si>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</si>
  <si>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</si>
  <si>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</si>
  <si>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</si>
  <si>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</si>
  <si>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</si>
  <si>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</si>
  <si>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</si>
  <si>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</si>
  <si>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</si>
  <si>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</si>
  <si>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</si>
  <si>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</si>
  <si>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</si>
  <si>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r>
      <t xml:space="preserve">за год </t>
    </r>
    <r>
      <rPr>
        <b/>
        <u/>
        <sz val="14"/>
        <color rgb="FFC00000"/>
        <rFont val="Times New Roman"/>
        <family val="1"/>
        <charset val="204"/>
      </rPr>
      <t>2020</t>
    </r>
  </si>
  <si>
    <r>
      <t xml:space="preserve">Год раскрытия информации: </t>
    </r>
    <r>
      <rPr>
        <b/>
        <u/>
        <sz val="14"/>
        <color rgb="FFC00000"/>
        <rFont val="Times New Roman"/>
        <family val="1"/>
        <charset val="204"/>
      </rPr>
      <t>2021</t>
    </r>
    <r>
      <rPr>
        <sz val="14"/>
        <color rgb="FFC00000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</si>
  <si>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theme="1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</t>
    </r>
    <r>
      <rPr>
        <b/>
        <u/>
        <sz val="14"/>
        <color rgb="FFC00000"/>
        <rFont val="Times New Roman"/>
        <family val="1"/>
        <charset val="204"/>
      </rPr>
      <t xml:space="preserve"> 20.07.2020г. №139.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</si>
  <si>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</si>
  <si>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</si>
  <si>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</si>
  <si>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</si>
  <si>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</si>
  <si>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</si>
  <si>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</si>
  <si>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</si>
  <si>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</si>
  <si>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</si>
  <si>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t>Освоение капитальных вложений года 2020 (года N), млн. рублей (без НДС)</t>
  </si>
  <si>
    <t xml:space="preserve">Отклонение от плана освоения капитальных вложений 2020 (года N) </t>
  </si>
  <si>
    <r>
      <t xml:space="preserve">Фактический объем освоения капитальных вложений на </t>
    </r>
    <r>
      <rPr>
        <sz val="12"/>
        <color rgb="FFC00000"/>
        <rFont val="Times New Roman"/>
        <family val="1"/>
        <charset val="204"/>
      </rPr>
      <t xml:space="preserve">01.01.2020 года </t>
    </r>
    <r>
      <rPr>
        <sz val="12"/>
        <rFont val="Times New Roman"/>
        <family val="1"/>
        <charset val="204"/>
      </rPr>
      <t xml:space="preserve">(года N), млн. рублей 
(без НДС) </t>
    </r>
  </si>
  <si>
    <r>
      <t>Остаток освоения капитальных вложений 
на</t>
    </r>
    <r>
      <rPr>
        <sz val="12"/>
        <color rgb="FFC00000"/>
        <rFont val="Times New Roman"/>
        <family val="1"/>
        <charset val="204"/>
      </rPr>
      <t xml:space="preserve"> 01.01.2020 г</t>
    </r>
    <r>
      <rPr>
        <sz val="12"/>
        <rFont val="Times New Roman"/>
        <family val="1"/>
        <charset val="204"/>
      </rPr>
      <t xml:space="preserve">ода (года N), млн. рублей (без НДС) </t>
    </r>
  </si>
  <si>
    <r>
      <t xml:space="preserve">Остаток освоения капитальных вложений 
на </t>
    </r>
    <r>
      <rPr>
        <sz val="12"/>
        <color rgb="FFC00000"/>
        <rFont val="Times New Roman"/>
        <family val="1"/>
        <charset val="204"/>
      </rPr>
      <t>01.01.2021</t>
    </r>
    <r>
      <rPr>
        <sz val="12"/>
        <rFont val="Times New Roman"/>
        <family val="1"/>
        <charset val="204"/>
      </rPr>
      <t xml:space="preserve"> года (года (N+1)), млн. рублей 
(без НДС) </t>
    </r>
  </si>
  <si>
    <t>-</t>
  </si>
  <si>
    <t>выполнено 2020 год (хоз.способ)</t>
  </si>
  <si>
    <t>выполнено 2020 год (уточнение стоимости по закупочным процедурам)</t>
  </si>
  <si>
    <t>выполнены  проектные работы; строительство   в  стадии  выполнения (незавершенное строительство )</t>
  </si>
  <si>
    <t xml:space="preserve">договор поставки  № 99-20-1768 28.12.2020, предоплата  67 тыс. руб.   Поставка  оборудования  ожидается  в   феврале 2021г 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</si>
</sst>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_-* #,##0.000\ _₽_-;\-* #,##0.000\ _₽_-;_-* &quot;-&quot;??\ _₽_-;_-@_-"/>
  </numFmts>
  <fonts count="5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rgb="FFFF000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3FFF9"/>
        <bgColor indexed="64"/>
      </patternFill>
    </fill>
    <fill>
      <patternFill patternType="solid">
        <fgColor rgb="FFFFF8DD"/>
        <bgColor indexed="64"/>
      </patternFill>
    </fill>
    <fill>
      <patternFill patternType="solid">
        <fgColor rgb="FFE5FFE8"/>
        <bgColor indexed="64"/>
      </patternFill>
    </fill>
    <fill>
      <patternFill patternType="solid">
        <fgColor rgb="FFFAFFD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22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5" fontId="30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9" fillId="0" borderId="0"/>
  </cellStyleXfs>
  <cellXfs count="176">
    <xf numFmtId="0" fontId="0" fillId="0" borderId="0" xfId="0"/>
    <xf numFmtId="0" fontId="9" fillId="0" borderId="0" xfId="37" applyFont="1"/>
    <xf numFmtId="0" fontId="9" fillId="0" borderId="0" xfId="37" applyFont="1" applyFill="1" applyBorder="1" applyAlignment="1">
      <alignment horizontal="center" vertical="center" wrapText="1"/>
    </xf>
    <xf numFmtId="0" fontId="9" fillId="0" borderId="0" xfId="37" applyFont="1" applyFill="1" applyBorder="1" applyAlignment="1">
      <alignment horizontal="left" vertical="center" wrapText="1"/>
    </xf>
    <xf numFmtId="0" fontId="9" fillId="0" borderId="0" xfId="278" applyFont="1" applyFill="1" applyAlignment="1">
      <alignment vertical="center" wrapText="1"/>
    </xf>
    <xf numFmtId="0" fontId="31" fillId="0" borderId="0" xfId="37" applyFont="1" applyAlignment="1">
      <alignment horizontal="right"/>
    </xf>
    <xf numFmtId="0" fontId="9" fillId="24" borderId="0" xfId="37" applyFont="1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9" fillId="24" borderId="0" xfId="37" applyFont="1" applyFill="1" applyBorder="1"/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9" fillId="24" borderId="10" xfId="37" applyFont="1" applyFill="1" applyBorder="1" applyAlignment="1">
      <alignment horizontal="center" vertical="center" wrapText="1"/>
    </xf>
    <xf numFmtId="0" fontId="29" fillId="24" borderId="0" xfId="54" applyFont="1" applyFill="1" applyAlignment="1">
      <alignment horizontal="center" vertical="center"/>
    </xf>
    <xf numFmtId="0" fontId="9" fillId="24" borderId="0" xfId="37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31" fillId="24" borderId="0" xfId="37" applyFont="1" applyFill="1" applyBorder="1" applyAlignment="1"/>
    <xf numFmtId="0" fontId="31" fillId="24" borderId="0" xfId="37" applyFont="1" applyFill="1" applyAlignment="1">
      <alignment wrapText="1"/>
    </xf>
    <xf numFmtId="0" fontId="31" fillId="24" borderId="0" xfId="37" applyFont="1" applyFill="1" applyBorder="1" applyAlignment="1">
      <alignment horizontal="center"/>
    </xf>
    <xf numFmtId="0" fontId="31" fillId="24" borderId="0" xfId="0" applyFont="1" applyFill="1" applyAlignment="1"/>
    <xf numFmtId="0" fontId="37" fillId="24" borderId="0" xfId="54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9" fontId="39" fillId="25" borderId="10" xfId="0" applyNumberFormat="1" applyFont="1" applyFill="1" applyBorder="1" applyAlignment="1">
      <alignment horizontal="center" vertical="center" wrapText="1"/>
    </xf>
    <xf numFmtId="0" fontId="39" fillId="26" borderId="10" xfId="0" applyFont="1" applyFill="1" applyBorder="1" applyAlignment="1">
      <alignment horizontal="center" vertical="center" wrapText="1"/>
    </xf>
    <xf numFmtId="9" fontId="39" fillId="26" borderId="10" xfId="0" applyNumberFormat="1" applyFont="1" applyFill="1" applyBorder="1" applyAlignment="1">
      <alignment horizontal="center" vertical="center" wrapText="1"/>
    </xf>
    <xf numFmtId="0" fontId="39" fillId="25" borderId="10" xfId="0" applyNumberFormat="1" applyFont="1" applyFill="1" applyBorder="1" applyAlignment="1">
      <alignment horizontal="center" vertical="center" wrapText="1"/>
    </xf>
    <xf numFmtId="0" fontId="39" fillId="25" borderId="10" xfId="0" applyFont="1" applyFill="1" applyBorder="1" applyAlignment="1">
      <alignment horizontal="center" vertical="center" wrapText="1"/>
    </xf>
    <xf numFmtId="167" fontId="39" fillId="28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26" borderId="10" xfId="0" applyNumberFormat="1" applyFont="1" applyFill="1" applyBorder="1" applyAlignment="1">
      <alignment horizontal="center" vertical="center" wrapText="1"/>
    </xf>
    <xf numFmtId="167" fontId="39" fillId="29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26" borderId="10" xfId="0" applyFont="1" applyFill="1" applyBorder="1" applyAlignment="1">
      <alignment horizontal="center" vertical="center" wrapText="1"/>
    </xf>
    <xf numFmtId="49" fontId="29" fillId="0" borderId="10" xfId="0" applyNumberFormat="1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 applyProtection="1">
      <alignment horizontal="left"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49" fontId="39" fillId="26" borderId="10" xfId="0" applyNumberFormat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left" vertical="center" wrapText="1"/>
    </xf>
    <xf numFmtId="167" fontId="29" fillId="0" borderId="10" xfId="621" applyNumberFormat="1" applyFont="1" applyFill="1" applyBorder="1" applyAlignment="1">
      <alignment horizontal="center" vertical="center" wrapText="1"/>
    </xf>
    <xf numFmtId="167" fontId="29" fillId="0" borderId="10" xfId="0" applyNumberFormat="1" applyFont="1" applyFill="1" applyBorder="1" applyAlignment="1">
      <alignment horizontal="center" vertical="center" wrapText="1"/>
    </xf>
    <xf numFmtId="0" fontId="39" fillId="27" borderId="10" xfId="0" applyNumberFormat="1" applyFont="1" applyFill="1" applyBorder="1" applyAlignment="1">
      <alignment horizontal="center" vertical="center" wrapText="1"/>
    </xf>
    <xf numFmtId="167" fontId="39" fillId="30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27" borderId="10" xfId="0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 vertical="center" wrapText="1"/>
    </xf>
    <xf numFmtId="0" fontId="39" fillId="27" borderId="10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vertical="center" wrapText="1"/>
    </xf>
    <xf numFmtId="49" fontId="29" fillId="0" borderId="10" xfId="54" applyNumberFormat="1" applyFont="1" applyFill="1" applyBorder="1" applyAlignment="1">
      <alignment horizontal="center" vertical="center"/>
    </xf>
    <xf numFmtId="0" fontId="29" fillId="0" borderId="10" xfId="54" applyNumberFormat="1" applyFont="1" applyFill="1" applyBorder="1" applyAlignment="1">
      <alignment vertical="center" wrapText="1"/>
    </xf>
    <xf numFmtId="0" fontId="29" fillId="0" borderId="10" xfId="54" applyNumberFormat="1" applyFont="1" applyBorder="1" applyAlignment="1">
      <alignment horizontal="center" vertical="center"/>
    </xf>
    <xf numFmtId="0" fontId="39" fillId="31" borderId="10" xfId="0" applyNumberFormat="1" applyFont="1" applyFill="1" applyBorder="1" applyAlignment="1">
      <alignment horizontal="center" vertical="center" wrapText="1"/>
    </xf>
    <xf numFmtId="167" fontId="39" fillId="32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31" borderId="10" xfId="0" applyFont="1" applyFill="1" applyBorder="1" applyAlignment="1">
      <alignment horizontal="center" vertical="center" wrapText="1"/>
    </xf>
    <xf numFmtId="0" fontId="39" fillId="33" borderId="10" xfId="0" applyNumberFormat="1" applyFont="1" applyFill="1" applyBorder="1" applyAlignment="1">
      <alignment horizontal="center" vertical="center" wrapText="1"/>
    </xf>
    <xf numFmtId="167" fontId="39" fillId="34" borderId="10" xfId="621" applyNumberFormat="1" applyFont="1" applyFill="1" applyBorder="1" applyAlignment="1" applyProtection="1">
      <alignment horizontal="left" vertical="center" wrapText="1"/>
      <protection locked="0"/>
    </xf>
    <xf numFmtId="0" fontId="39" fillId="33" borderId="10" xfId="0" applyFont="1" applyFill="1" applyBorder="1" applyAlignment="1">
      <alignment horizontal="center" vertical="center" wrapText="1"/>
    </xf>
    <xf numFmtId="49" fontId="29" fillId="35" borderId="10" xfId="54" applyNumberFormat="1" applyFont="1" applyFill="1" applyBorder="1" applyAlignment="1">
      <alignment horizontal="center" vertical="center"/>
    </xf>
    <xf numFmtId="0" fontId="29" fillId="35" borderId="10" xfId="54" applyNumberFormat="1" applyFont="1" applyFill="1" applyBorder="1" applyAlignment="1">
      <alignment vertical="center" wrapText="1"/>
    </xf>
    <xf numFmtId="0" fontId="29" fillId="35" borderId="10" xfId="54" applyNumberFormat="1" applyFont="1" applyFill="1" applyBorder="1" applyAlignment="1">
      <alignment horizontal="center" vertical="center"/>
    </xf>
    <xf numFmtId="49" fontId="42" fillId="0" borderId="10" xfId="0" applyNumberFormat="1" applyFont="1" applyFill="1" applyBorder="1" applyAlignment="1">
      <alignment horizontal="center" vertical="center" wrapText="1"/>
    </xf>
    <xf numFmtId="0" fontId="42" fillId="0" borderId="10" xfId="0" applyFont="1" applyFill="1" applyBorder="1" applyAlignment="1">
      <alignment vertical="center" wrapText="1"/>
    </xf>
    <xf numFmtId="167" fontId="42" fillId="0" borderId="10" xfId="621" applyNumberFormat="1" applyFont="1" applyFill="1" applyBorder="1" applyAlignment="1">
      <alignment horizontal="center" vertical="center" wrapText="1"/>
    </xf>
    <xf numFmtId="167" fontId="29" fillId="0" borderId="10" xfId="621" applyNumberFormat="1" applyFont="1" applyFill="1" applyBorder="1" applyAlignment="1">
      <alignment horizontal="left" vertical="center" wrapText="1"/>
    </xf>
    <xf numFmtId="0" fontId="42" fillId="0" borderId="10" xfId="0" applyFont="1" applyFill="1" applyBorder="1" applyAlignment="1">
      <alignment horizontal="left" vertical="center" wrapText="1"/>
    </xf>
    <xf numFmtId="167" fontId="36" fillId="0" borderId="10" xfId="621" applyNumberFormat="1" applyFont="1" applyFill="1" applyBorder="1" applyAlignment="1">
      <alignment horizontal="left" vertical="center" wrapText="1"/>
    </xf>
    <xf numFmtId="167" fontId="36" fillId="0" borderId="10" xfId="621" applyNumberFormat="1" applyFont="1" applyFill="1" applyBorder="1" applyAlignment="1">
      <alignment horizontal="center" vertical="center" wrapText="1"/>
    </xf>
    <xf numFmtId="49" fontId="29" fillId="36" borderId="10" xfId="54" applyNumberFormat="1" applyFont="1" applyFill="1" applyBorder="1" applyAlignment="1">
      <alignment horizontal="center" vertical="center"/>
    </xf>
    <xf numFmtId="0" fontId="29" fillId="36" borderId="10" xfId="54" applyNumberFormat="1" applyFont="1" applyFill="1" applyBorder="1" applyAlignment="1">
      <alignment vertical="center" wrapText="1"/>
    </xf>
    <xf numFmtId="0" fontId="29" fillId="36" borderId="10" xfId="54" applyNumberFormat="1" applyFont="1" applyFill="1" applyBorder="1" applyAlignment="1">
      <alignment horizontal="center" vertical="center"/>
    </xf>
    <xf numFmtId="0" fontId="41" fillId="0" borderId="10" xfId="0" applyFont="1" applyFill="1" applyBorder="1" applyAlignment="1">
      <alignment horizontal="left" vertical="center" wrapText="1"/>
    </xf>
    <xf numFmtId="0" fontId="42" fillId="0" borderId="10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vertical="center" wrapText="1"/>
    </xf>
    <xf numFmtId="0" fontId="43" fillId="0" borderId="10" xfId="0" applyFont="1" applyFill="1" applyBorder="1" applyAlignment="1">
      <alignment horizontal="left" vertical="center" wrapText="1"/>
    </xf>
    <xf numFmtId="167" fontId="29" fillId="0" borderId="10" xfId="0" applyNumberFormat="1" applyFont="1" applyFill="1" applyBorder="1" applyAlignment="1">
      <alignment horizontal="left" vertical="center" wrapText="1"/>
    </xf>
    <xf numFmtId="0" fontId="42" fillId="0" borderId="19" xfId="0" applyFont="1" applyFill="1" applyBorder="1" applyAlignment="1">
      <alignment horizontal="center" vertical="center" wrapText="1"/>
    </xf>
    <xf numFmtId="14" fontId="39" fillId="26" borderId="10" xfId="0" applyNumberFormat="1" applyFont="1" applyFill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 vertical="center" wrapText="1"/>
    </xf>
    <xf numFmtId="0" fontId="29" fillId="0" borderId="10" xfId="0" applyNumberFormat="1" applyFont="1" applyFill="1" applyBorder="1" applyAlignment="1">
      <alignment horizontal="center" vertical="center" wrapText="1"/>
    </xf>
    <xf numFmtId="0" fontId="42" fillId="0" borderId="10" xfId="0" applyNumberFormat="1" applyFont="1" applyFill="1" applyBorder="1" applyAlignment="1">
      <alignment horizontal="center" vertical="center" wrapText="1"/>
    </xf>
    <xf numFmtId="9" fontId="39" fillId="27" borderId="10" xfId="0" applyNumberFormat="1" applyFont="1" applyFill="1" applyBorder="1" applyAlignment="1">
      <alignment horizontal="center" vertical="center" wrapText="1"/>
    </xf>
    <xf numFmtId="9" fontId="39" fillId="0" borderId="10" xfId="0" applyNumberFormat="1" applyFont="1" applyFill="1" applyBorder="1" applyAlignment="1">
      <alignment horizontal="center" vertical="center" wrapText="1"/>
    </xf>
    <xf numFmtId="9" fontId="44" fillId="31" borderId="10" xfId="37" applyNumberFormat="1" applyFont="1" applyFill="1" applyBorder="1" applyAlignment="1">
      <alignment horizontal="center" vertical="center"/>
    </xf>
    <xf numFmtId="9" fontId="44" fillId="33" borderId="10" xfId="37" applyNumberFormat="1" applyFont="1" applyFill="1" applyBorder="1" applyAlignment="1">
      <alignment horizontal="center" vertical="center"/>
    </xf>
    <xf numFmtId="9" fontId="9" fillId="35" borderId="10" xfId="37" applyNumberFormat="1" applyFont="1" applyFill="1" applyBorder="1" applyAlignment="1">
      <alignment horizontal="center" vertical="center"/>
    </xf>
    <xf numFmtId="9" fontId="42" fillId="0" borderId="10" xfId="37" applyNumberFormat="1" applyFont="1" applyFill="1" applyBorder="1" applyAlignment="1">
      <alignment horizontal="center" vertical="center"/>
    </xf>
    <xf numFmtId="9" fontId="9" fillId="0" borderId="10" xfId="37" applyNumberFormat="1" applyFont="1" applyFill="1" applyBorder="1" applyAlignment="1">
      <alignment horizontal="center" vertical="center"/>
    </xf>
    <xf numFmtId="9" fontId="36" fillId="0" borderId="10" xfId="37" applyNumberFormat="1" applyFont="1" applyFill="1" applyBorder="1" applyAlignment="1">
      <alignment horizontal="center" vertical="center"/>
    </xf>
    <xf numFmtId="9" fontId="9" fillId="36" borderId="10" xfId="37" applyNumberFormat="1" applyFont="1" applyFill="1" applyBorder="1" applyAlignment="1">
      <alignment horizontal="center" vertical="center"/>
    </xf>
    <xf numFmtId="9" fontId="44" fillId="26" borderId="10" xfId="37" applyNumberFormat="1" applyFont="1" applyFill="1" applyBorder="1" applyAlignment="1">
      <alignment horizontal="center" vertical="center"/>
    </xf>
    <xf numFmtId="9" fontId="42" fillId="0" borderId="10" xfId="37" applyNumberFormat="1" applyFont="1" applyFill="1" applyBorder="1" applyAlignment="1">
      <alignment horizontal="center" vertical="center" wrapText="1"/>
    </xf>
    <xf numFmtId="49" fontId="47" fillId="36" borderId="10" xfId="0" applyNumberFormat="1" applyFont="1" applyFill="1" applyBorder="1" applyAlignment="1">
      <alignment horizontal="center" vertical="center" wrapText="1"/>
    </xf>
    <xf numFmtId="167" fontId="47" fillId="36" borderId="10" xfId="621" applyNumberFormat="1" applyFont="1" applyFill="1" applyBorder="1" applyAlignment="1" applyProtection="1">
      <alignment horizontal="left" vertical="center" wrapText="1"/>
      <protection locked="0"/>
    </xf>
    <xf numFmtId="0" fontId="47" fillId="36" borderId="10" xfId="0" applyFont="1" applyFill="1" applyBorder="1" applyAlignment="1">
      <alignment horizontal="center" vertical="center" wrapText="1"/>
    </xf>
    <xf numFmtId="49" fontId="48" fillId="24" borderId="10" xfId="54" applyNumberFormat="1" applyFont="1" applyFill="1" applyBorder="1" applyAlignment="1">
      <alignment horizontal="center" vertical="center"/>
    </xf>
    <xf numFmtId="49" fontId="48" fillId="24" borderId="10" xfId="54" applyNumberFormat="1" applyFont="1" applyFill="1" applyBorder="1" applyAlignment="1">
      <alignment horizontal="left" vertical="center" wrapText="1"/>
    </xf>
    <xf numFmtId="49" fontId="47" fillId="24" borderId="10" xfId="54" applyNumberFormat="1" applyFont="1" applyFill="1" applyBorder="1" applyAlignment="1">
      <alignment horizontal="center" vertical="center"/>
    </xf>
    <xf numFmtId="0" fontId="47" fillId="37" borderId="10" xfId="0" applyNumberFormat="1" applyFont="1" applyFill="1" applyBorder="1" applyAlignment="1">
      <alignment horizontal="center" vertical="center" wrapText="1"/>
    </xf>
    <xf numFmtId="167" fontId="47" fillId="37" borderId="10" xfId="621" applyNumberFormat="1" applyFont="1" applyFill="1" applyBorder="1" applyAlignment="1" applyProtection="1">
      <alignment horizontal="left" vertical="center" wrapText="1"/>
      <protection locked="0"/>
    </xf>
    <xf numFmtId="167" fontId="47" fillId="37" borderId="10" xfId="0" applyNumberFormat="1" applyFont="1" applyFill="1" applyBorder="1" applyAlignment="1">
      <alignment horizontal="center" vertical="center" wrapText="1"/>
    </xf>
    <xf numFmtId="0" fontId="47" fillId="24" borderId="10" xfId="37" applyFont="1" applyFill="1" applyBorder="1" applyAlignment="1">
      <alignment horizontal="center" vertical="center" textRotation="90" wrapText="1"/>
    </xf>
    <xf numFmtId="168" fontId="51" fillId="24" borderId="10" xfId="0" applyNumberFormat="1" applyFont="1" applyFill="1" applyBorder="1" applyAlignment="1">
      <alignment horizontal="center" vertical="center" wrapText="1"/>
    </xf>
    <xf numFmtId="168" fontId="52" fillId="24" borderId="10" xfId="0" applyNumberFormat="1" applyFont="1" applyFill="1" applyBorder="1" applyAlignment="1">
      <alignment horizontal="center" vertical="center" wrapText="1"/>
    </xf>
    <xf numFmtId="168" fontId="39" fillId="25" borderId="10" xfId="0" applyNumberFormat="1" applyFont="1" applyFill="1" applyBorder="1" applyAlignment="1">
      <alignment horizontal="center" vertical="center" wrapText="1"/>
    </xf>
    <xf numFmtId="168" fontId="39" fillId="26" borderId="10" xfId="0" applyNumberFormat="1" applyFont="1" applyFill="1" applyBorder="1" applyAlignment="1">
      <alignment horizontal="center" vertical="center" wrapText="1"/>
    </xf>
    <xf numFmtId="168" fontId="39" fillId="27" borderId="10" xfId="0" applyNumberFormat="1" applyFont="1" applyFill="1" applyBorder="1" applyAlignment="1">
      <alignment horizontal="center" vertical="center" wrapText="1"/>
    </xf>
    <xf numFmtId="168" fontId="29" fillId="0" borderId="10" xfId="54" applyNumberFormat="1" applyFont="1" applyBorder="1" applyAlignment="1">
      <alignment horizontal="center" vertical="center"/>
    </xf>
    <xf numFmtId="168" fontId="39" fillId="31" borderId="10" xfId="0" applyNumberFormat="1" applyFont="1" applyFill="1" applyBorder="1" applyAlignment="1">
      <alignment horizontal="center" vertical="center" wrapText="1"/>
    </xf>
    <xf numFmtId="168" fontId="39" fillId="33" borderId="10" xfId="0" applyNumberFormat="1" applyFont="1" applyFill="1" applyBorder="1" applyAlignment="1">
      <alignment horizontal="center" vertical="center" wrapText="1"/>
    </xf>
    <xf numFmtId="168" fontId="29" fillId="35" borderId="10" xfId="54" applyNumberFormat="1" applyFont="1" applyFill="1" applyBorder="1" applyAlignment="1">
      <alignment horizontal="center" vertical="center"/>
    </xf>
    <xf numFmtId="168" fontId="29" fillId="24" borderId="10" xfId="0" applyNumberFormat="1" applyFont="1" applyFill="1" applyBorder="1" applyAlignment="1">
      <alignment horizontal="center" vertical="center" wrapText="1"/>
    </xf>
    <xf numFmtId="168" fontId="29" fillId="35" borderId="10" xfId="54" applyNumberFormat="1" applyFont="1" applyFill="1" applyBorder="1" applyAlignment="1">
      <alignment horizontal="center" vertical="center" wrapText="1"/>
    </xf>
    <xf numFmtId="168" fontId="29" fillId="36" borderId="10" xfId="54" applyNumberFormat="1" applyFont="1" applyFill="1" applyBorder="1" applyAlignment="1">
      <alignment horizontal="center" vertical="center" wrapText="1"/>
    </xf>
    <xf numFmtId="168" fontId="47" fillId="24" borderId="10" xfId="0" applyNumberFormat="1" applyFont="1" applyFill="1" applyBorder="1" applyAlignment="1">
      <alignment horizontal="center" vertical="center" wrapText="1"/>
    </xf>
    <xf numFmtId="168" fontId="29" fillId="33" borderId="10" xfId="0" applyNumberFormat="1" applyFont="1" applyFill="1" applyBorder="1" applyAlignment="1">
      <alignment horizontal="center" vertical="center" wrapText="1"/>
    </xf>
    <xf numFmtId="168" fontId="29" fillId="31" borderId="10" xfId="0" applyNumberFormat="1" applyFont="1" applyFill="1" applyBorder="1" applyAlignment="1">
      <alignment horizontal="center" vertical="center" wrapText="1"/>
    </xf>
    <xf numFmtId="168" fontId="48" fillId="24" borderId="10" xfId="0" applyNumberFormat="1" applyFont="1" applyFill="1" applyBorder="1" applyAlignment="1">
      <alignment horizontal="center" vertical="center" wrapText="1"/>
    </xf>
    <xf numFmtId="168" fontId="47" fillId="39" borderId="10" xfId="0" applyNumberFormat="1" applyFont="1" applyFill="1" applyBorder="1" applyAlignment="1">
      <alignment horizontal="center" vertical="center" wrapText="1"/>
    </xf>
    <xf numFmtId="168" fontId="49" fillId="25" borderId="10" xfId="0" applyNumberFormat="1" applyFont="1" applyFill="1" applyBorder="1" applyAlignment="1">
      <alignment horizontal="center" vertical="center" wrapText="1"/>
    </xf>
    <xf numFmtId="168" fontId="42" fillId="0" borderId="10" xfId="37" applyNumberFormat="1" applyFont="1" applyFill="1" applyBorder="1" applyAlignment="1">
      <alignment horizontal="center" vertical="center" wrapText="1"/>
    </xf>
    <xf numFmtId="168" fontId="29" fillId="0" borderId="10" xfId="621" applyNumberFormat="1" applyFont="1" applyFill="1" applyBorder="1" applyAlignment="1">
      <alignment horizontal="center" vertical="center" wrapText="1"/>
    </xf>
    <xf numFmtId="168" fontId="29" fillId="0" borderId="10" xfId="37" applyNumberFormat="1" applyFont="1" applyFill="1" applyBorder="1" applyAlignment="1">
      <alignment horizontal="center" vertical="center" wrapText="1"/>
    </xf>
    <xf numFmtId="168" fontId="42" fillId="24" borderId="10" xfId="0" applyNumberFormat="1" applyFont="1" applyFill="1" applyBorder="1" applyAlignment="1">
      <alignment horizontal="center" vertical="center" wrapText="1"/>
    </xf>
    <xf numFmtId="168" fontId="9" fillId="0" borderId="10" xfId="37" applyNumberFormat="1" applyFont="1" applyFill="1" applyBorder="1" applyAlignment="1">
      <alignment horizontal="center" vertical="center" wrapText="1"/>
    </xf>
    <xf numFmtId="168" fontId="29" fillId="0" borderId="19" xfId="0" applyNumberFormat="1" applyFont="1" applyFill="1" applyBorder="1" applyAlignment="1">
      <alignment horizontal="center" vertical="center" wrapText="1"/>
    </xf>
    <xf numFmtId="168" fontId="36" fillId="0" borderId="10" xfId="37" applyNumberFormat="1" applyFont="1" applyFill="1" applyBorder="1" applyAlignment="1">
      <alignment horizontal="center" vertical="center" wrapText="1"/>
    </xf>
    <xf numFmtId="168" fontId="36" fillId="24" borderId="10" xfId="0" applyNumberFormat="1" applyFont="1" applyFill="1" applyBorder="1" applyAlignment="1">
      <alignment horizontal="center" vertical="center" wrapText="1"/>
    </xf>
    <xf numFmtId="168" fontId="29" fillId="0" borderId="10" xfId="54" applyNumberFormat="1" applyFont="1" applyFill="1" applyBorder="1" applyAlignment="1">
      <alignment horizontal="center" vertical="center"/>
    </xf>
    <xf numFmtId="168" fontId="29" fillId="24" borderId="10" xfId="37" applyNumberFormat="1" applyFont="1" applyFill="1" applyBorder="1" applyAlignment="1">
      <alignment horizontal="center" vertical="center" wrapText="1"/>
    </xf>
    <xf numFmtId="168" fontId="29" fillId="36" borderId="10" xfId="54" applyNumberFormat="1" applyFont="1" applyFill="1" applyBorder="1" applyAlignment="1">
      <alignment horizontal="center" vertical="center"/>
    </xf>
    <xf numFmtId="168" fontId="29" fillId="0" borderId="11" xfId="0" applyNumberFormat="1" applyFont="1" applyFill="1" applyBorder="1" applyAlignment="1">
      <alignment horizontal="center" vertical="center" wrapText="1"/>
    </xf>
    <xf numFmtId="168" fontId="29" fillId="0" borderId="10" xfId="0" applyNumberFormat="1" applyFont="1" applyFill="1" applyBorder="1" applyAlignment="1">
      <alignment horizontal="center" vertical="center" wrapText="1"/>
    </xf>
    <xf numFmtId="168" fontId="39" fillId="38" borderId="10" xfId="0" applyNumberFormat="1" applyFont="1" applyFill="1" applyBorder="1" applyAlignment="1">
      <alignment horizontal="center" vertical="center" wrapText="1"/>
    </xf>
    <xf numFmtId="168" fontId="36" fillId="0" borderId="19" xfId="0" applyNumberFormat="1" applyFont="1" applyFill="1" applyBorder="1" applyAlignment="1">
      <alignment horizontal="center" vertical="center" wrapText="1"/>
    </xf>
    <xf numFmtId="168" fontId="47" fillId="0" borderId="10" xfId="0" applyNumberFormat="1" applyFont="1" applyFill="1" applyBorder="1" applyAlignment="1">
      <alignment horizontal="center" vertical="center" wrapText="1"/>
    </xf>
    <xf numFmtId="168" fontId="47" fillId="35" borderId="10" xfId="54" applyNumberFormat="1" applyFont="1" applyFill="1" applyBorder="1" applyAlignment="1">
      <alignment horizontal="center" vertical="center"/>
    </xf>
    <xf numFmtId="168" fontId="47" fillId="0" borderId="10" xfId="37" applyNumberFormat="1" applyFont="1" applyFill="1" applyBorder="1" applyAlignment="1">
      <alignment horizontal="center" vertical="center" wrapText="1"/>
    </xf>
    <xf numFmtId="168" fontId="49" fillId="24" borderId="10" xfId="0" applyNumberFormat="1" applyFont="1" applyFill="1" applyBorder="1" applyAlignment="1">
      <alignment horizontal="center" vertical="center" wrapText="1"/>
    </xf>
    <xf numFmtId="168" fontId="36" fillId="0" borderId="10" xfId="0" applyNumberFormat="1" applyFont="1" applyFill="1" applyBorder="1" applyAlignment="1">
      <alignment horizontal="center" vertical="center" wrapText="1"/>
    </xf>
    <xf numFmtId="168" fontId="36" fillId="36" borderId="10" xfId="0" applyNumberFormat="1" applyFont="1" applyFill="1" applyBorder="1" applyAlignment="1">
      <alignment horizontal="center" vertical="center" wrapText="1"/>
    </xf>
    <xf numFmtId="168" fontId="48" fillId="40" borderId="10" xfId="37" applyNumberFormat="1" applyFont="1" applyFill="1" applyBorder="1" applyAlignment="1">
      <alignment horizontal="center" vertical="center" wrapText="1"/>
    </xf>
    <xf numFmtId="167" fontId="50" fillId="25" borderId="10" xfId="0" applyNumberFormat="1" applyFont="1" applyFill="1" applyBorder="1" applyAlignment="1">
      <alignment horizontal="center" vertical="center" wrapText="1"/>
    </xf>
    <xf numFmtId="167" fontId="50" fillId="26" borderId="10" xfId="0" applyNumberFormat="1" applyFont="1" applyFill="1" applyBorder="1" applyAlignment="1">
      <alignment horizontal="center" vertical="center" wrapText="1"/>
    </xf>
    <xf numFmtId="167" fontId="50" fillId="27" borderId="10" xfId="0" applyNumberFormat="1" applyFont="1" applyFill="1" applyBorder="1" applyAlignment="1">
      <alignment horizontal="center" vertical="center" wrapText="1"/>
    </xf>
    <xf numFmtId="0" fontId="51" fillId="0" borderId="10" xfId="54" applyNumberFormat="1" applyFont="1" applyBorder="1" applyAlignment="1">
      <alignment horizontal="center" vertical="center"/>
    </xf>
    <xf numFmtId="167" fontId="50" fillId="31" borderId="10" xfId="0" applyNumberFormat="1" applyFont="1" applyFill="1" applyBorder="1" applyAlignment="1">
      <alignment horizontal="center" vertical="center" wrapText="1"/>
    </xf>
    <xf numFmtId="167" fontId="50" fillId="33" borderId="10" xfId="0" applyNumberFormat="1" applyFont="1" applyFill="1" applyBorder="1" applyAlignment="1">
      <alignment horizontal="center" vertical="center" wrapText="1"/>
    </xf>
    <xf numFmtId="0" fontId="51" fillId="35" borderId="10" xfId="54" applyNumberFormat="1" applyFont="1" applyFill="1" applyBorder="1" applyAlignment="1">
      <alignment horizontal="center" vertical="center"/>
    </xf>
    <xf numFmtId="168" fontId="53" fillId="24" borderId="10" xfId="0" applyNumberFormat="1" applyFont="1" applyFill="1" applyBorder="1" applyAlignment="1">
      <alignment horizontal="center" vertical="center" wrapText="1"/>
    </xf>
    <xf numFmtId="0" fontId="51" fillId="36" borderId="10" xfId="54" applyNumberFormat="1" applyFont="1" applyFill="1" applyBorder="1" applyAlignment="1">
      <alignment horizontal="center" vertical="center"/>
    </xf>
    <xf numFmtId="0" fontId="50" fillId="26" borderId="10" xfId="0" applyFont="1" applyFill="1" applyBorder="1" applyAlignment="1">
      <alignment horizontal="center" vertical="center" wrapText="1"/>
    </xf>
    <xf numFmtId="167" fontId="51" fillId="24" borderId="10" xfId="0" applyNumberFormat="1" applyFont="1" applyFill="1" applyBorder="1" applyAlignment="1">
      <alignment horizontal="center" vertical="center" wrapText="1"/>
    </xf>
    <xf numFmtId="167" fontId="52" fillId="24" borderId="10" xfId="0" applyNumberFormat="1" applyFont="1" applyFill="1" applyBorder="1" applyAlignment="1">
      <alignment horizontal="center" vertical="center" wrapText="1"/>
    </xf>
    <xf numFmtId="168" fontId="51" fillId="24" borderId="19" xfId="0" applyNumberFormat="1" applyFont="1" applyFill="1" applyBorder="1" applyAlignment="1">
      <alignment horizontal="center" vertical="center" wrapText="1"/>
    </xf>
    <xf numFmtId="168" fontId="51" fillId="24" borderId="20" xfId="0" applyNumberFormat="1" applyFont="1" applyFill="1" applyBorder="1" applyAlignment="1">
      <alignment horizontal="center" vertical="center" wrapText="1"/>
    </xf>
    <xf numFmtId="0" fontId="9" fillId="0" borderId="0" xfId="278" applyFont="1" applyFill="1" applyAlignment="1">
      <alignment horizontal="left" vertical="center" wrapText="1"/>
    </xf>
    <xf numFmtId="168" fontId="9" fillId="0" borderId="19" xfId="37" applyNumberFormat="1" applyFont="1" applyFill="1" applyBorder="1" applyAlignment="1">
      <alignment horizontal="center" vertical="center" wrapText="1"/>
    </xf>
    <xf numFmtId="168" fontId="9" fillId="0" borderId="20" xfId="37" applyNumberFormat="1" applyFont="1" applyFill="1" applyBorder="1" applyAlignment="1">
      <alignment horizontal="center" vertical="center" wrapText="1"/>
    </xf>
    <xf numFmtId="9" fontId="9" fillId="0" borderId="19" xfId="37" applyNumberFormat="1" applyFont="1" applyFill="1" applyBorder="1" applyAlignment="1">
      <alignment horizontal="center" vertical="center"/>
    </xf>
    <xf numFmtId="9" fontId="9" fillId="0" borderId="20" xfId="37" applyNumberFormat="1" applyFont="1" applyFill="1" applyBorder="1" applyAlignment="1">
      <alignment horizontal="center" vertical="center"/>
    </xf>
    <xf numFmtId="168" fontId="29" fillId="0" borderId="19" xfId="0" applyNumberFormat="1" applyFont="1" applyFill="1" applyBorder="1" applyAlignment="1">
      <alignment horizontal="center" vertical="center" wrapText="1"/>
    </xf>
    <xf numFmtId="168" fontId="29" fillId="0" borderId="20" xfId="0" applyNumberFormat="1" applyFont="1" applyFill="1" applyBorder="1" applyAlignment="1">
      <alignment horizontal="center" vertical="center" wrapText="1"/>
    </xf>
    <xf numFmtId="168" fontId="29" fillId="24" borderId="19" xfId="0" applyNumberFormat="1" applyFont="1" applyFill="1" applyBorder="1" applyAlignment="1">
      <alignment horizontal="center" vertical="center" wrapText="1"/>
    </xf>
    <xf numFmtId="168" fontId="29" fillId="24" borderId="20" xfId="0" applyNumberFormat="1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5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31" fillId="24" borderId="0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45" fillId="24" borderId="0" xfId="37" applyFont="1" applyFill="1" applyAlignment="1">
      <alignment horizontal="center" wrapText="1"/>
    </xf>
    <xf numFmtId="0" fontId="31" fillId="24" borderId="0" xfId="37" applyFont="1" applyFill="1" applyAlignment="1">
      <alignment horizontal="center" wrapText="1"/>
    </xf>
    <xf numFmtId="0" fontId="45" fillId="24" borderId="0" xfId="0" applyFont="1" applyFill="1" applyAlignment="1">
      <alignment horizontal="center"/>
    </xf>
    <xf numFmtId="0" fontId="32" fillId="24" borderId="0" xfId="54" applyFont="1" applyFill="1" applyAlignment="1">
      <alignment horizontal="center" vertic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0" xfId="37" applyFont="1" applyFill="1" applyBorder="1" applyAlignment="1">
      <alignment horizontal="center" vertical="center" wrapText="1"/>
    </xf>
  </cellXfs>
  <cellStyles count="622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TableStyleLight1" xfId="621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2 2" xfId="47"/>
    <cellStyle name="Обычный 2" xfId="36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40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G216"/>
  <sheetViews>
    <sheetView tabSelected="1" view="pageBreakPreview" topLeftCell="A6" zoomScale="60" workbookViewId="0">
      <pane xSplit="2" ySplit="17" topLeftCell="D26" activePane="bottomRight" state="frozen"/>
      <selection activeCell="A6" sqref="A6"/>
      <selection pane="topRight" activeCell="C6" sqref="C6"/>
      <selection pane="bottomLeft" activeCell="A23" sqref="A23"/>
      <selection pane="bottomRight" activeCell="W31" sqref="W31"/>
    </sheetView>
  </sheetViews>
  <sheetFormatPr defaultColWidth="9" defaultRowHeight="15.75"/>
  <cols>
    <col min="1" max="1" width="14.625" style="6" customWidth="1"/>
    <col min="2" max="2" width="59.375" style="6" customWidth="1"/>
    <col min="3" max="3" width="29.75" style="6" customWidth="1"/>
    <col min="4" max="4" width="20.625" style="6" customWidth="1"/>
    <col min="5" max="5" width="17.75" style="6" customWidth="1"/>
    <col min="6" max="6" width="10.75" style="6" customWidth="1"/>
    <col min="7" max="7" width="9.75" style="6" customWidth="1"/>
    <col min="8" max="15" width="10.125" style="6" customWidth="1"/>
    <col min="16" max="17" width="12" style="6" customWidth="1"/>
    <col min="18" max="18" width="9" style="6" customWidth="1"/>
    <col min="19" max="19" width="8" style="6" customWidth="1"/>
    <col min="20" max="20" width="20.75" style="6" customWidth="1"/>
    <col min="21" max="21" width="13.25" style="6" customWidth="1"/>
    <col min="22" max="22" width="13" style="6" customWidth="1"/>
    <col min="23" max="23" width="10.25" style="6" customWidth="1"/>
    <col min="24" max="24" width="11.25" style="6" customWidth="1"/>
    <col min="25" max="25" width="11.75" style="6" customWidth="1"/>
    <col min="26" max="26" width="8.75" style="6" customWidth="1"/>
    <col min="27" max="30" width="9" style="6"/>
    <col min="31" max="31" width="16.25" style="6" customWidth="1"/>
    <col min="32" max="66" width="9" style="6"/>
    <col min="67" max="67" width="17.375" style="6" customWidth="1"/>
    <col min="68" max="16384" width="9" style="6"/>
  </cols>
  <sheetData>
    <row r="1" spans="1:33" ht="18.75">
      <c r="T1" s="7" t="s">
        <v>9</v>
      </c>
    </row>
    <row r="2" spans="1:33" ht="18.75">
      <c r="T2" s="8" t="s">
        <v>0</v>
      </c>
    </row>
    <row r="3" spans="1:33" ht="18.75">
      <c r="T3" s="5" t="s">
        <v>17</v>
      </c>
    </row>
    <row r="4" spans="1:33" s="9" customFormat="1" ht="18.75">
      <c r="A4" s="167" t="s">
        <v>12</v>
      </c>
      <c r="B4" s="167"/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</row>
    <row r="5" spans="1:33" s="9" customFormat="1" ht="18.75">
      <c r="A5" s="170" t="s">
        <v>435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</row>
    <row r="6" spans="1:33" s="9" customFormat="1" ht="18.7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3" s="9" customFormat="1" ht="18.75">
      <c r="A7" s="171" t="s">
        <v>23</v>
      </c>
      <c r="B7" s="171"/>
      <c r="C7" s="171"/>
      <c r="D7" s="171"/>
      <c r="E7" s="171"/>
      <c r="F7" s="171"/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171"/>
      <c r="R7" s="171"/>
      <c r="S7" s="171"/>
      <c r="T7" s="171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</row>
    <row r="8" spans="1:33">
      <c r="A8" s="169" t="s">
        <v>18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</row>
    <row r="9" spans="1:33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</row>
    <row r="10" spans="1:33" ht="18.75">
      <c r="A10" s="172" t="s">
        <v>436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3" ht="18.75">
      <c r="AF11" s="8"/>
    </row>
    <row r="12" spans="1:33" ht="18.75">
      <c r="A12" s="173" t="s">
        <v>437</v>
      </c>
      <c r="B12" s="173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</row>
    <row r="13" spans="1:33">
      <c r="A13" s="169" t="s">
        <v>19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  <c r="P13" s="169"/>
      <c r="Q13" s="169"/>
      <c r="R13" s="169"/>
      <c r="S13" s="169"/>
      <c r="T13" s="169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3" s="11" customFormat="1" ht="18.75">
      <c r="A14" s="168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8"/>
    </row>
    <row r="15" spans="1:33" ht="15.75" customHeight="1">
      <c r="A15" s="162" t="s">
        <v>10</v>
      </c>
      <c r="B15" s="162" t="s">
        <v>8</v>
      </c>
      <c r="C15" s="162" t="s">
        <v>2</v>
      </c>
      <c r="D15" s="162" t="s">
        <v>20</v>
      </c>
      <c r="E15" s="162" t="s">
        <v>21</v>
      </c>
      <c r="F15" s="163" t="s">
        <v>450</v>
      </c>
      <c r="G15" s="164"/>
      <c r="H15" s="162" t="s">
        <v>451</v>
      </c>
      <c r="I15" s="162"/>
      <c r="J15" s="162" t="s">
        <v>448</v>
      </c>
      <c r="K15" s="162"/>
      <c r="L15" s="162"/>
      <c r="M15" s="162"/>
      <c r="N15" s="162" t="s">
        <v>452</v>
      </c>
      <c r="O15" s="162"/>
      <c r="P15" s="163" t="s">
        <v>449</v>
      </c>
      <c r="Q15" s="174"/>
      <c r="R15" s="174"/>
      <c r="S15" s="164"/>
      <c r="T15" s="162" t="s">
        <v>3</v>
      </c>
      <c r="U15" s="14"/>
    </row>
    <row r="16" spans="1:33" ht="59.25" customHeight="1">
      <c r="A16" s="162"/>
      <c r="B16" s="162"/>
      <c r="C16" s="162"/>
      <c r="D16" s="162"/>
      <c r="E16" s="162"/>
      <c r="F16" s="165"/>
      <c r="G16" s="166"/>
      <c r="H16" s="162"/>
      <c r="I16" s="162"/>
      <c r="J16" s="162"/>
      <c r="K16" s="162"/>
      <c r="L16" s="162"/>
      <c r="M16" s="162"/>
      <c r="N16" s="162"/>
      <c r="O16" s="162"/>
      <c r="P16" s="165"/>
      <c r="Q16" s="175"/>
      <c r="R16" s="175"/>
      <c r="S16" s="166"/>
      <c r="T16" s="162"/>
    </row>
    <row r="17" spans="1:23" ht="49.5" customHeight="1">
      <c r="A17" s="162"/>
      <c r="B17" s="162"/>
      <c r="C17" s="162"/>
      <c r="D17" s="162"/>
      <c r="E17" s="162"/>
      <c r="F17" s="165"/>
      <c r="G17" s="166"/>
      <c r="H17" s="162"/>
      <c r="I17" s="162"/>
      <c r="J17" s="162" t="s">
        <v>5</v>
      </c>
      <c r="K17" s="162"/>
      <c r="L17" s="162" t="s">
        <v>6</v>
      </c>
      <c r="M17" s="162"/>
      <c r="N17" s="162"/>
      <c r="O17" s="162"/>
      <c r="P17" s="160" t="s">
        <v>22</v>
      </c>
      <c r="Q17" s="161"/>
      <c r="R17" s="160" t="s">
        <v>4</v>
      </c>
      <c r="S17" s="161"/>
      <c r="T17" s="162"/>
    </row>
    <row r="18" spans="1:23" ht="129" customHeight="1">
      <c r="A18" s="162"/>
      <c r="B18" s="162"/>
      <c r="C18" s="162"/>
      <c r="D18" s="162"/>
      <c r="E18" s="162"/>
      <c r="F18" s="15" t="s">
        <v>1</v>
      </c>
      <c r="G18" s="96" t="s">
        <v>7</v>
      </c>
      <c r="H18" s="15" t="s">
        <v>1</v>
      </c>
      <c r="I18" s="96" t="s">
        <v>7</v>
      </c>
      <c r="J18" s="15" t="s">
        <v>1</v>
      </c>
      <c r="K18" s="96" t="s">
        <v>14</v>
      </c>
      <c r="L18" s="15" t="s">
        <v>1</v>
      </c>
      <c r="M18" s="96" t="s">
        <v>13</v>
      </c>
      <c r="N18" s="15" t="s">
        <v>1</v>
      </c>
      <c r="O18" s="15" t="s">
        <v>7</v>
      </c>
      <c r="P18" s="15" t="s">
        <v>1</v>
      </c>
      <c r="Q18" s="15" t="s">
        <v>14</v>
      </c>
      <c r="R18" s="15" t="s">
        <v>1</v>
      </c>
      <c r="S18" s="15" t="s">
        <v>15</v>
      </c>
      <c r="T18" s="162"/>
    </row>
    <row r="19" spans="1:23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  <c r="Q19" s="12">
        <v>17</v>
      </c>
      <c r="R19" s="12">
        <v>18</v>
      </c>
      <c r="S19" s="12">
        <v>19</v>
      </c>
      <c r="T19" s="21">
        <f>S19+1</f>
        <v>20</v>
      </c>
    </row>
    <row r="20" spans="1:23" s="1" customFormat="1" ht="15.75" customHeight="1">
      <c r="A20" s="25" t="s">
        <v>177</v>
      </c>
      <c r="B20" s="27" t="s">
        <v>11</v>
      </c>
      <c r="C20" s="26" t="s">
        <v>24</v>
      </c>
      <c r="D20" s="99">
        <f t="shared" ref="D20" si="0">SUM(D23:D28)</f>
        <v>0</v>
      </c>
      <c r="E20" s="99">
        <f t="shared" ref="E20" si="1">SUM(E23:E28)</f>
        <v>133.989</v>
      </c>
      <c r="F20" s="99">
        <f t="shared" ref="F20:P20" si="2">SUM(F23:F28)</f>
        <v>0</v>
      </c>
      <c r="G20" s="99">
        <f t="shared" ref="G20" si="3">SUM(G23:G28)</f>
        <v>42.96</v>
      </c>
      <c r="H20" s="99">
        <f t="shared" si="2"/>
        <v>0</v>
      </c>
      <c r="I20" s="99">
        <f t="shared" si="2"/>
        <v>91.029000000000011</v>
      </c>
      <c r="J20" s="99">
        <f t="shared" si="2"/>
        <v>0</v>
      </c>
      <c r="K20" s="114">
        <f t="shared" ref="K20" si="4">SUM(K23:K28)</f>
        <v>30.343</v>
      </c>
      <c r="L20" s="99">
        <f t="shared" si="2"/>
        <v>0</v>
      </c>
      <c r="M20" s="99">
        <f t="shared" ref="M20" si="5">SUM(M23:M28)</f>
        <v>23.119</v>
      </c>
      <c r="N20" s="99">
        <f t="shared" si="2"/>
        <v>0</v>
      </c>
      <c r="O20" s="99">
        <f t="shared" si="2"/>
        <v>64.63600000000001</v>
      </c>
      <c r="P20" s="99">
        <f t="shared" si="2"/>
        <v>0</v>
      </c>
      <c r="Q20" s="99">
        <f t="shared" ref="Q20" si="6">SUM(Q23:Q28)</f>
        <v>-7.2240000000000002</v>
      </c>
      <c r="R20" s="22">
        <f t="shared" ref="R20:R33" si="7">IF(L20&gt;0,(IF((SUM(J20)=0), 1,(L20/SUM(J20)-1))),(IF((SUM(J20)=0), 0,(L20/SUM(J20)-1))))</f>
        <v>0</v>
      </c>
      <c r="S20" s="22">
        <f t="shared" ref="S20:S33" si="8">IF(M20&gt;0,(IF((SUM(K20)=0), 1,(M20/SUM(K20)-1))),(IF((SUM(K20)=0), 0,(M20/SUM(K20)-1))))</f>
        <v>-0.23807797515077611</v>
      </c>
      <c r="T20" s="137" t="s">
        <v>434</v>
      </c>
      <c r="U20" s="3"/>
      <c r="V20" s="2"/>
      <c r="W20" s="2"/>
    </row>
    <row r="21" spans="1:23">
      <c r="A21" s="28"/>
      <c r="B21" s="29" t="s">
        <v>30</v>
      </c>
      <c r="C21" s="23" t="s">
        <v>24</v>
      </c>
      <c r="D21" s="100">
        <f t="shared" ref="D21:E21" si="9">SUM(D33,D76,D129,D181,D187,D204)</f>
        <v>0</v>
      </c>
      <c r="E21" s="100">
        <f t="shared" si="9"/>
        <v>58.900000000000006</v>
      </c>
      <c r="F21" s="100">
        <f t="shared" ref="F21:P21" si="10">SUM(F33,F76,F129,F181,F187,F204)</f>
        <v>0</v>
      </c>
      <c r="G21" s="100">
        <f t="shared" si="10"/>
        <v>16.86</v>
      </c>
      <c r="H21" s="100">
        <f t="shared" si="10"/>
        <v>0</v>
      </c>
      <c r="I21" s="100">
        <f t="shared" si="10"/>
        <v>42.040000000000006</v>
      </c>
      <c r="J21" s="100">
        <f t="shared" si="10"/>
        <v>0</v>
      </c>
      <c r="K21" s="100">
        <f t="shared" si="10"/>
        <v>15.893000000000001</v>
      </c>
      <c r="L21" s="100">
        <f t="shared" si="10"/>
        <v>0</v>
      </c>
      <c r="M21" s="100">
        <f t="shared" ref="M21" si="11">SUM(M33,M76,M129,M147,M181,M187,M204)</f>
        <v>14.089</v>
      </c>
      <c r="N21" s="100">
        <f t="shared" si="10"/>
        <v>0</v>
      </c>
      <c r="O21" s="100">
        <f t="shared" si="10"/>
        <v>27.264000000000003</v>
      </c>
      <c r="P21" s="100">
        <f t="shared" si="10"/>
        <v>0</v>
      </c>
      <c r="Q21" s="100">
        <f t="shared" ref="Q21" si="12">SUM(Q33,Q76,Q129,Q181,Q187,Q204)</f>
        <v>-1.8039999999999996</v>
      </c>
      <c r="R21" s="24">
        <f t="shared" si="7"/>
        <v>0</v>
      </c>
      <c r="S21" s="24">
        <f t="shared" si="8"/>
        <v>-0.11350909205310511</v>
      </c>
      <c r="T21" s="138" t="s">
        <v>434</v>
      </c>
    </row>
    <row r="22" spans="1:23">
      <c r="A22" s="38"/>
      <c r="B22" s="42" t="s">
        <v>73</v>
      </c>
      <c r="C22" s="40" t="s">
        <v>24</v>
      </c>
      <c r="D22" s="101">
        <f t="shared" ref="D22:E22" si="13">SUM(D35,D39,D69,D88,D176,D198,D210)</f>
        <v>0</v>
      </c>
      <c r="E22" s="101">
        <f t="shared" si="13"/>
        <v>68.12700000000001</v>
      </c>
      <c r="F22" s="101">
        <f t="shared" ref="F22:P22" si="14">SUM(F35,F39,F69,F88,F176,F198,F210)</f>
        <v>0</v>
      </c>
      <c r="G22" s="101">
        <f t="shared" si="14"/>
        <v>26.1</v>
      </c>
      <c r="H22" s="101">
        <f t="shared" si="14"/>
        <v>0</v>
      </c>
      <c r="I22" s="101">
        <f t="shared" si="14"/>
        <v>42.027000000000001</v>
      </c>
      <c r="J22" s="101">
        <f t="shared" si="14"/>
        <v>0</v>
      </c>
      <c r="K22" s="101">
        <f t="shared" si="14"/>
        <v>14.450000000000001</v>
      </c>
      <c r="L22" s="101">
        <f t="shared" si="14"/>
        <v>0</v>
      </c>
      <c r="M22" s="101">
        <f t="shared" si="14"/>
        <v>9.0299999999999994</v>
      </c>
      <c r="N22" s="101">
        <f t="shared" si="14"/>
        <v>0</v>
      </c>
      <c r="O22" s="101">
        <f t="shared" si="14"/>
        <v>30.41</v>
      </c>
      <c r="P22" s="101">
        <f t="shared" si="14"/>
        <v>0</v>
      </c>
      <c r="Q22" s="101">
        <f t="shared" ref="Q22" si="15">SUM(Q35,Q39,Q69,Q88,Q176,Q198,Q210)</f>
        <v>-5.42</v>
      </c>
      <c r="R22" s="76">
        <f t="shared" si="7"/>
        <v>0</v>
      </c>
      <c r="S22" s="76">
        <f t="shared" si="8"/>
        <v>-0.3750865051903115</v>
      </c>
      <c r="T22" s="139" t="s">
        <v>434</v>
      </c>
    </row>
    <row r="23" spans="1:23" ht="15.75" customHeight="1">
      <c r="A23" s="25" t="s">
        <v>178</v>
      </c>
      <c r="B23" s="27" t="s">
        <v>179</v>
      </c>
      <c r="C23" s="26" t="s">
        <v>24</v>
      </c>
      <c r="D23" s="99">
        <f t="shared" ref="D23:E23" si="16">D30</f>
        <v>0</v>
      </c>
      <c r="E23" s="99">
        <f t="shared" si="16"/>
        <v>10.298999999999999</v>
      </c>
      <c r="F23" s="99">
        <f t="shared" ref="F23:P23" si="17">F30</f>
        <v>0</v>
      </c>
      <c r="G23" s="99">
        <f t="shared" si="17"/>
        <v>10.298999999999999</v>
      </c>
      <c r="H23" s="99">
        <f t="shared" si="17"/>
        <v>0</v>
      </c>
      <c r="I23" s="99">
        <f t="shared" si="17"/>
        <v>0</v>
      </c>
      <c r="J23" s="99">
        <f t="shared" si="17"/>
        <v>0</v>
      </c>
      <c r="K23" s="99">
        <f t="shared" si="17"/>
        <v>0</v>
      </c>
      <c r="L23" s="99">
        <f t="shared" si="17"/>
        <v>0</v>
      </c>
      <c r="M23" s="99">
        <f t="shared" si="17"/>
        <v>0</v>
      </c>
      <c r="N23" s="99">
        <f t="shared" si="17"/>
        <v>0</v>
      </c>
      <c r="O23" s="99">
        <f t="shared" si="17"/>
        <v>0</v>
      </c>
      <c r="P23" s="99">
        <f t="shared" si="17"/>
        <v>0</v>
      </c>
      <c r="Q23" s="99">
        <f t="shared" ref="Q23" si="18">Q30</f>
        <v>0</v>
      </c>
      <c r="R23" s="22">
        <f t="shared" si="7"/>
        <v>0</v>
      </c>
      <c r="S23" s="22">
        <f t="shared" si="8"/>
        <v>0</v>
      </c>
      <c r="T23" s="137" t="str">
        <f>T30</f>
        <v>х</v>
      </c>
    </row>
    <row r="24" spans="1:23" ht="31.5">
      <c r="A24" s="25" t="s">
        <v>180</v>
      </c>
      <c r="B24" s="27" t="s">
        <v>181</v>
      </c>
      <c r="C24" s="26" t="s">
        <v>24</v>
      </c>
      <c r="D24" s="99">
        <f t="shared" ref="D24:E24" si="19">D71</f>
        <v>0</v>
      </c>
      <c r="E24" s="99">
        <f t="shared" si="19"/>
        <v>73.12</v>
      </c>
      <c r="F24" s="99">
        <f t="shared" ref="F24:P24" si="20">F71</f>
        <v>0</v>
      </c>
      <c r="G24" s="99">
        <f t="shared" si="20"/>
        <v>23.210999999999999</v>
      </c>
      <c r="H24" s="99">
        <f t="shared" si="20"/>
        <v>0</v>
      </c>
      <c r="I24" s="99">
        <f t="shared" si="20"/>
        <v>49.909000000000006</v>
      </c>
      <c r="J24" s="99">
        <f t="shared" si="20"/>
        <v>0</v>
      </c>
      <c r="K24" s="99">
        <f t="shared" si="20"/>
        <v>13.594999999999999</v>
      </c>
      <c r="L24" s="99">
        <f t="shared" si="20"/>
        <v>0</v>
      </c>
      <c r="M24" s="99">
        <f t="shared" si="20"/>
        <v>12.618</v>
      </c>
      <c r="N24" s="99">
        <f t="shared" si="20"/>
        <v>0</v>
      </c>
      <c r="O24" s="99">
        <f t="shared" si="20"/>
        <v>36.314000000000007</v>
      </c>
      <c r="P24" s="99">
        <f t="shared" si="20"/>
        <v>0</v>
      </c>
      <c r="Q24" s="99">
        <f t="shared" ref="Q24" si="21">Q71</f>
        <v>-0.9769999999999992</v>
      </c>
      <c r="R24" s="22">
        <f t="shared" si="7"/>
        <v>0</v>
      </c>
      <c r="S24" s="22">
        <f t="shared" si="8"/>
        <v>-7.1864656123574733E-2</v>
      </c>
      <c r="T24" s="137" t="str">
        <f>T71</f>
        <v>х</v>
      </c>
    </row>
    <row r="25" spans="1:23" ht="63" customHeight="1">
      <c r="A25" s="25" t="s">
        <v>182</v>
      </c>
      <c r="B25" s="27" t="s">
        <v>183</v>
      </c>
      <c r="C25" s="26" t="s">
        <v>24</v>
      </c>
      <c r="D25" s="99">
        <f t="shared" ref="D25:E25" si="22">D170</f>
        <v>0</v>
      </c>
      <c r="E25" s="99">
        <f t="shared" si="22"/>
        <v>0</v>
      </c>
      <c r="F25" s="99">
        <f t="shared" ref="F25:P25" si="23">F170</f>
        <v>0</v>
      </c>
      <c r="G25" s="99">
        <f t="shared" si="23"/>
        <v>0</v>
      </c>
      <c r="H25" s="99">
        <f t="shared" si="23"/>
        <v>0</v>
      </c>
      <c r="I25" s="99">
        <f t="shared" si="23"/>
        <v>0</v>
      </c>
      <c r="J25" s="99">
        <f t="shared" si="23"/>
        <v>0</v>
      </c>
      <c r="K25" s="99">
        <f t="shared" si="23"/>
        <v>0</v>
      </c>
      <c r="L25" s="99">
        <f t="shared" si="23"/>
        <v>0</v>
      </c>
      <c r="M25" s="99">
        <f t="shared" si="23"/>
        <v>0</v>
      </c>
      <c r="N25" s="99">
        <f t="shared" si="23"/>
        <v>0</v>
      </c>
      <c r="O25" s="99">
        <f t="shared" si="23"/>
        <v>0</v>
      </c>
      <c r="P25" s="99">
        <f t="shared" si="23"/>
        <v>0</v>
      </c>
      <c r="Q25" s="99">
        <f t="shared" ref="Q25" si="24">Q170</f>
        <v>0</v>
      </c>
      <c r="R25" s="22">
        <f t="shared" si="7"/>
        <v>0</v>
      </c>
      <c r="S25" s="22">
        <f t="shared" si="8"/>
        <v>0</v>
      </c>
      <c r="T25" s="137" t="str">
        <f>T170</f>
        <v>х</v>
      </c>
    </row>
    <row r="26" spans="1:23" ht="31.5">
      <c r="A26" s="25" t="s">
        <v>184</v>
      </c>
      <c r="B26" s="27" t="s">
        <v>185</v>
      </c>
      <c r="C26" s="26" t="s">
        <v>24</v>
      </c>
      <c r="D26" s="99">
        <f t="shared" ref="D26:E26" si="25">D175</f>
        <v>0</v>
      </c>
      <c r="E26" s="99">
        <f t="shared" si="25"/>
        <v>32.333000000000006</v>
      </c>
      <c r="F26" s="99">
        <f t="shared" ref="F26:P26" si="26">F175</f>
        <v>0</v>
      </c>
      <c r="G26" s="99">
        <f t="shared" si="26"/>
        <v>0.26700000000000002</v>
      </c>
      <c r="H26" s="99">
        <f t="shared" si="26"/>
        <v>0</v>
      </c>
      <c r="I26" s="99">
        <f t="shared" si="26"/>
        <v>32.066000000000003</v>
      </c>
      <c r="J26" s="99">
        <f t="shared" si="26"/>
        <v>0</v>
      </c>
      <c r="K26" s="99">
        <f t="shared" si="26"/>
        <v>12.003</v>
      </c>
      <c r="L26" s="99">
        <f t="shared" si="26"/>
        <v>0</v>
      </c>
      <c r="M26" s="99">
        <f t="shared" si="26"/>
        <v>6.0979999999999999</v>
      </c>
      <c r="N26" s="99">
        <f t="shared" si="26"/>
        <v>0</v>
      </c>
      <c r="O26" s="99">
        <f t="shared" si="26"/>
        <v>22.896000000000001</v>
      </c>
      <c r="P26" s="99">
        <f t="shared" si="26"/>
        <v>0</v>
      </c>
      <c r="Q26" s="99">
        <f t="shared" ref="Q26" si="27">Q175</f>
        <v>-5.9050000000000002</v>
      </c>
      <c r="R26" s="22">
        <f t="shared" si="7"/>
        <v>0</v>
      </c>
      <c r="S26" s="22">
        <f t="shared" si="8"/>
        <v>-0.49196034324752147</v>
      </c>
      <c r="T26" s="137" t="str">
        <f>T175</f>
        <v>х</v>
      </c>
    </row>
    <row r="27" spans="1:23" ht="47.25" customHeight="1">
      <c r="A27" s="25" t="s">
        <v>186</v>
      </c>
      <c r="B27" s="27" t="s">
        <v>187</v>
      </c>
      <c r="C27" s="26" t="s">
        <v>24</v>
      </c>
      <c r="D27" s="99">
        <f t="shared" ref="D27:E27" si="28">D183</f>
        <v>0</v>
      </c>
      <c r="E27" s="99">
        <f t="shared" si="28"/>
        <v>0</v>
      </c>
      <c r="F27" s="99">
        <f t="shared" ref="F27:P27" si="29">F183</f>
        <v>0</v>
      </c>
      <c r="G27" s="99">
        <f t="shared" si="29"/>
        <v>0</v>
      </c>
      <c r="H27" s="99">
        <f t="shared" si="29"/>
        <v>0</v>
      </c>
      <c r="I27" s="99">
        <f t="shared" si="29"/>
        <v>0</v>
      </c>
      <c r="J27" s="99">
        <f t="shared" si="29"/>
        <v>0</v>
      </c>
      <c r="K27" s="99">
        <f t="shared" si="29"/>
        <v>0</v>
      </c>
      <c r="L27" s="99">
        <f>L183</f>
        <v>0</v>
      </c>
      <c r="M27" s="99">
        <f t="shared" ref="M27" si="30">M183</f>
        <v>0</v>
      </c>
      <c r="N27" s="99">
        <f t="shared" si="29"/>
        <v>0</v>
      </c>
      <c r="O27" s="99">
        <f t="shared" si="29"/>
        <v>0</v>
      </c>
      <c r="P27" s="99">
        <f t="shared" si="29"/>
        <v>0</v>
      </c>
      <c r="Q27" s="99">
        <f t="shared" ref="Q27" si="31">Q183</f>
        <v>0</v>
      </c>
      <c r="R27" s="22">
        <f t="shared" si="7"/>
        <v>0</v>
      </c>
      <c r="S27" s="22">
        <f t="shared" si="8"/>
        <v>0</v>
      </c>
      <c r="T27" s="137" t="str">
        <f>T183</f>
        <v>х</v>
      </c>
    </row>
    <row r="28" spans="1:23" ht="31.5" customHeight="1">
      <c r="A28" s="25" t="s">
        <v>188</v>
      </c>
      <c r="B28" s="27" t="s">
        <v>189</v>
      </c>
      <c r="C28" s="26" t="s">
        <v>24</v>
      </c>
      <c r="D28" s="99">
        <f t="shared" ref="D28:E28" si="32">D185</f>
        <v>0</v>
      </c>
      <c r="E28" s="99">
        <f t="shared" si="32"/>
        <v>18.236999999999998</v>
      </c>
      <c r="F28" s="99">
        <f t="shared" ref="F28:P28" si="33">F185</f>
        <v>0</v>
      </c>
      <c r="G28" s="99">
        <f t="shared" si="33"/>
        <v>9.1829999999999998</v>
      </c>
      <c r="H28" s="99">
        <f t="shared" si="33"/>
        <v>0</v>
      </c>
      <c r="I28" s="99">
        <f t="shared" si="33"/>
        <v>9.0540000000000003</v>
      </c>
      <c r="J28" s="99">
        <f t="shared" si="33"/>
        <v>0</v>
      </c>
      <c r="K28" s="99">
        <f t="shared" si="33"/>
        <v>4.7450000000000001</v>
      </c>
      <c r="L28" s="99">
        <f t="shared" si="33"/>
        <v>0</v>
      </c>
      <c r="M28" s="99">
        <f t="shared" si="33"/>
        <v>4.4029999999999996</v>
      </c>
      <c r="N28" s="99">
        <f t="shared" si="33"/>
        <v>0</v>
      </c>
      <c r="O28" s="99">
        <f t="shared" si="33"/>
        <v>5.4260000000000002</v>
      </c>
      <c r="P28" s="99">
        <f t="shared" si="33"/>
        <v>0</v>
      </c>
      <c r="Q28" s="99">
        <f t="shared" ref="Q28" si="34">Q185</f>
        <v>-0.3420000000000003</v>
      </c>
      <c r="R28" s="22">
        <f t="shared" si="7"/>
        <v>0</v>
      </c>
      <c r="S28" s="22">
        <f t="shared" si="8"/>
        <v>-7.2075869336143406E-2</v>
      </c>
      <c r="T28" s="137" t="str">
        <f>T185</f>
        <v>х</v>
      </c>
    </row>
    <row r="29" spans="1:23">
      <c r="A29" s="44" t="s">
        <v>190</v>
      </c>
      <c r="B29" s="45" t="s">
        <v>191</v>
      </c>
      <c r="C29" s="46" t="s">
        <v>24</v>
      </c>
      <c r="D29" s="102">
        <f t="shared" ref="D29:E29" si="35">D20</f>
        <v>0</v>
      </c>
      <c r="E29" s="102">
        <f t="shared" si="35"/>
        <v>133.989</v>
      </c>
      <c r="F29" s="102">
        <f t="shared" ref="F29:P29" si="36">F20</f>
        <v>0</v>
      </c>
      <c r="G29" s="102">
        <f t="shared" si="36"/>
        <v>42.96</v>
      </c>
      <c r="H29" s="102">
        <f t="shared" si="36"/>
        <v>0</v>
      </c>
      <c r="I29" s="102">
        <f t="shared" si="36"/>
        <v>91.029000000000011</v>
      </c>
      <c r="J29" s="102">
        <f t="shared" si="36"/>
        <v>0</v>
      </c>
      <c r="K29" s="102">
        <f t="shared" si="36"/>
        <v>30.343</v>
      </c>
      <c r="L29" s="102">
        <f t="shared" si="36"/>
        <v>0</v>
      </c>
      <c r="M29" s="102">
        <f t="shared" si="36"/>
        <v>23.119</v>
      </c>
      <c r="N29" s="102">
        <f t="shared" si="36"/>
        <v>0</v>
      </c>
      <c r="O29" s="102">
        <f t="shared" si="36"/>
        <v>64.63600000000001</v>
      </c>
      <c r="P29" s="102">
        <f t="shared" si="36"/>
        <v>0</v>
      </c>
      <c r="Q29" s="102">
        <f t="shared" ref="Q29" si="37">Q20</f>
        <v>-7.2240000000000002</v>
      </c>
      <c r="R29" s="77">
        <f t="shared" si="7"/>
        <v>0</v>
      </c>
      <c r="S29" s="77">
        <f t="shared" si="8"/>
        <v>-0.23807797515077611</v>
      </c>
      <c r="T29" s="140" t="s">
        <v>434</v>
      </c>
    </row>
    <row r="30" spans="1:23" ht="31.5" customHeight="1">
      <c r="A30" s="47" t="s">
        <v>26</v>
      </c>
      <c r="B30" s="48" t="s">
        <v>192</v>
      </c>
      <c r="C30" s="49" t="s">
        <v>24</v>
      </c>
      <c r="D30" s="103">
        <f t="shared" ref="D30:E30" si="38">SUM(D31,D45,D50,D65)</f>
        <v>0</v>
      </c>
      <c r="E30" s="103">
        <f t="shared" si="38"/>
        <v>10.298999999999999</v>
      </c>
      <c r="F30" s="103">
        <f t="shared" ref="F30:P30" si="39">SUM(F31,F45,F50,F65)</f>
        <v>0</v>
      </c>
      <c r="G30" s="103">
        <f t="shared" si="39"/>
        <v>10.298999999999999</v>
      </c>
      <c r="H30" s="103">
        <f t="shared" si="39"/>
        <v>0</v>
      </c>
      <c r="I30" s="103">
        <f t="shared" si="39"/>
        <v>0</v>
      </c>
      <c r="J30" s="103">
        <f t="shared" si="39"/>
        <v>0</v>
      </c>
      <c r="K30" s="103">
        <f t="shared" si="39"/>
        <v>0</v>
      </c>
      <c r="L30" s="103">
        <f t="shared" si="39"/>
        <v>0</v>
      </c>
      <c r="M30" s="103">
        <f t="shared" ref="M30" si="40">M31+M45+M50+M65</f>
        <v>0</v>
      </c>
      <c r="N30" s="103">
        <f t="shared" si="39"/>
        <v>0</v>
      </c>
      <c r="O30" s="103">
        <f t="shared" si="39"/>
        <v>0</v>
      </c>
      <c r="P30" s="103">
        <f t="shared" si="39"/>
        <v>0</v>
      </c>
      <c r="Q30" s="103">
        <f t="shared" ref="Q30" si="41">SUM(Q31,Q45,Q50,Q65)</f>
        <v>0</v>
      </c>
      <c r="R30" s="78">
        <f t="shared" si="7"/>
        <v>0</v>
      </c>
      <c r="S30" s="78">
        <f t="shared" si="8"/>
        <v>0</v>
      </c>
      <c r="T30" s="141" t="s">
        <v>434</v>
      </c>
    </row>
    <row r="31" spans="1:23" ht="47.25" customHeight="1">
      <c r="A31" s="50" t="s">
        <v>27</v>
      </c>
      <c r="B31" s="51" t="s">
        <v>193</v>
      </c>
      <c r="C31" s="52" t="s">
        <v>24</v>
      </c>
      <c r="D31" s="104">
        <f t="shared" ref="D31:E31" si="42">SUM(D32,D38,D43)</f>
        <v>0</v>
      </c>
      <c r="E31" s="104">
        <f t="shared" si="42"/>
        <v>10.074</v>
      </c>
      <c r="F31" s="104">
        <f t="shared" ref="F31:P31" si="43">SUM(F32,F38,F43)</f>
        <v>0</v>
      </c>
      <c r="G31" s="104">
        <f t="shared" si="43"/>
        <v>10.074</v>
      </c>
      <c r="H31" s="104">
        <f t="shared" si="43"/>
        <v>0</v>
      </c>
      <c r="I31" s="104">
        <f t="shared" si="43"/>
        <v>0</v>
      </c>
      <c r="J31" s="104">
        <f t="shared" si="43"/>
        <v>0</v>
      </c>
      <c r="K31" s="104">
        <f t="shared" si="43"/>
        <v>0</v>
      </c>
      <c r="L31" s="104">
        <f t="shared" si="43"/>
        <v>0</v>
      </c>
      <c r="M31" s="104">
        <f t="shared" ref="M31" si="44">M32+M38+M43</f>
        <v>0</v>
      </c>
      <c r="N31" s="104">
        <f t="shared" si="43"/>
        <v>0</v>
      </c>
      <c r="O31" s="104">
        <f t="shared" si="43"/>
        <v>0</v>
      </c>
      <c r="P31" s="104">
        <f t="shared" si="43"/>
        <v>0</v>
      </c>
      <c r="Q31" s="104">
        <f t="shared" ref="Q31" si="45">SUM(Q32,Q38,Q43)</f>
        <v>0</v>
      </c>
      <c r="R31" s="79">
        <f t="shared" si="7"/>
        <v>0</v>
      </c>
      <c r="S31" s="79">
        <f t="shared" si="8"/>
        <v>0</v>
      </c>
      <c r="T31" s="142" t="s">
        <v>434</v>
      </c>
    </row>
    <row r="32" spans="1:23" ht="63" customHeight="1">
      <c r="A32" s="53" t="s">
        <v>28</v>
      </c>
      <c r="B32" s="54" t="s">
        <v>194</v>
      </c>
      <c r="C32" s="55" t="s">
        <v>24</v>
      </c>
      <c r="D32" s="105">
        <f t="shared" ref="D32:E32" si="46">SUM(D33,D35)</f>
        <v>0</v>
      </c>
      <c r="E32" s="105">
        <f t="shared" si="46"/>
        <v>3.004</v>
      </c>
      <c r="F32" s="105">
        <f t="shared" ref="F32:P32" si="47">SUM(F33,F35)</f>
        <v>0</v>
      </c>
      <c r="G32" s="105">
        <f t="shared" si="47"/>
        <v>3.004</v>
      </c>
      <c r="H32" s="105">
        <f t="shared" si="47"/>
        <v>0</v>
      </c>
      <c r="I32" s="105">
        <f t="shared" si="47"/>
        <v>0</v>
      </c>
      <c r="J32" s="105">
        <f t="shared" si="47"/>
        <v>0</v>
      </c>
      <c r="K32" s="105">
        <f t="shared" si="47"/>
        <v>0</v>
      </c>
      <c r="L32" s="105">
        <f t="shared" si="47"/>
        <v>0</v>
      </c>
      <c r="M32" s="105">
        <f t="shared" ref="M32" si="48">M33+M35</f>
        <v>0</v>
      </c>
      <c r="N32" s="105">
        <f t="shared" si="47"/>
        <v>0</v>
      </c>
      <c r="O32" s="105">
        <f t="shared" si="47"/>
        <v>0</v>
      </c>
      <c r="P32" s="105">
        <f t="shared" si="47"/>
        <v>0</v>
      </c>
      <c r="Q32" s="105">
        <f t="shared" ref="Q32" si="49">SUM(Q33,Q35)</f>
        <v>0</v>
      </c>
      <c r="R32" s="80">
        <f t="shared" si="7"/>
        <v>0</v>
      </c>
      <c r="S32" s="80">
        <f t="shared" si="8"/>
        <v>0</v>
      </c>
      <c r="T32" s="143" t="s">
        <v>434</v>
      </c>
    </row>
    <row r="33" spans="1:20">
      <c r="A33" s="28" t="s">
        <v>29</v>
      </c>
      <c r="B33" s="29" t="s">
        <v>30</v>
      </c>
      <c r="C33" s="23" t="s">
        <v>24</v>
      </c>
      <c r="D33" s="100">
        <f t="shared" ref="D33:Q33" si="50">SUM(D34:D34)</f>
        <v>0</v>
      </c>
      <c r="E33" s="100">
        <f t="shared" si="50"/>
        <v>1.9770000000000001</v>
      </c>
      <c r="F33" s="100">
        <f t="shared" si="50"/>
        <v>0</v>
      </c>
      <c r="G33" s="100">
        <f t="shared" si="50"/>
        <v>1.9769999999999999</v>
      </c>
      <c r="H33" s="100">
        <f t="shared" si="50"/>
        <v>0</v>
      </c>
      <c r="I33" s="100">
        <f t="shared" si="50"/>
        <v>0</v>
      </c>
      <c r="J33" s="100">
        <f t="shared" si="50"/>
        <v>0</v>
      </c>
      <c r="K33" s="100">
        <f t="shared" ref="K33" si="51">SUM(K34:K34)</f>
        <v>0</v>
      </c>
      <c r="L33" s="100">
        <f t="shared" si="50"/>
        <v>0</v>
      </c>
      <c r="M33" s="100">
        <f t="shared" ref="M33" si="52">SUM(M34)</f>
        <v>0</v>
      </c>
      <c r="N33" s="100">
        <f t="shared" si="50"/>
        <v>0</v>
      </c>
      <c r="O33" s="100">
        <f t="shared" si="50"/>
        <v>0</v>
      </c>
      <c r="P33" s="100">
        <f t="shared" si="50"/>
        <v>0</v>
      </c>
      <c r="Q33" s="100">
        <f t="shared" si="50"/>
        <v>0</v>
      </c>
      <c r="R33" s="24">
        <f t="shared" si="7"/>
        <v>0</v>
      </c>
      <c r="S33" s="24">
        <f t="shared" si="8"/>
        <v>0</v>
      </c>
      <c r="T33" s="138" t="s">
        <v>434</v>
      </c>
    </row>
    <row r="34" spans="1:20" ht="141.75" customHeight="1">
      <c r="A34" s="56" t="s">
        <v>195</v>
      </c>
      <c r="B34" s="57" t="s">
        <v>196</v>
      </c>
      <c r="C34" s="58" t="s">
        <v>197</v>
      </c>
      <c r="D34" s="115">
        <v>0</v>
      </c>
      <c r="E34" s="116">
        <v>1.9770000000000001</v>
      </c>
      <c r="F34" s="115">
        <v>0</v>
      </c>
      <c r="G34" s="117">
        <v>1.9769999999999999</v>
      </c>
      <c r="H34" s="118">
        <f>D34-F34</f>
        <v>0</v>
      </c>
      <c r="I34" s="115">
        <f>E34-G34</f>
        <v>0</v>
      </c>
      <c r="J34" s="115">
        <v>0</v>
      </c>
      <c r="K34" s="106">
        <v>0</v>
      </c>
      <c r="L34" s="115">
        <v>0</v>
      </c>
      <c r="M34" s="106">
        <v>0</v>
      </c>
      <c r="N34" s="115">
        <f>H34-L34</f>
        <v>0</v>
      </c>
      <c r="O34" s="115">
        <v>0</v>
      </c>
      <c r="P34" s="115">
        <f>L34-J34</f>
        <v>0</v>
      </c>
      <c r="Q34" s="115">
        <f>M34-K34</f>
        <v>0</v>
      </c>
      <c r="R34" s="86">
        <f>IF(L34&gt;0,(IF((SUM(J34)=0), 1,(L34/SUM(J34)-1))),(IF((SUM(J34)=0), 0,(L34/SUM(J34)-1))))</f>
        <v>0</v>
      </c>
      <c r="S34" s="86">
        <f>IF(M34&gt;0,(IF((SUM(K34)=0), 1,(M34/SUM(K34)-1))),(IF((SUM(K34)=0), 0,(M34/SUM(K34)-1))))</f>
        <v>0</v>
      </c>
      <c r="T34" s="144" t="s">
        <v>453</v>
      </c>
    </row>
    <row r="35" spans="1:20">
      <c r="A35" s="38" t="s">
        <v>49</v>
      </c>
      <c r="B35" s="42" t="s">
        <v>73</v>
      </c>
      <c r="C35" s="40" t="s">
        <v>24</v>
      </c>
      <c r="D35" s="101">
        <f t="shared" ref="D35:Q35" si="53">SUM(D36,D37)</f>
        <v>0</v>
      </c>
      <c r="E35" s="101">
        <f t="shared" si="53"/>
        <v>1.0269999999999999</v>
      </c>
      <c r="F35" s="101">
        <f t="shared" si="53"/>
        <v>0</v>
      </c>
      <c r="G35" s="101">
        <f t="shared" si="53"/>
        <v>1.0270000000000001</v>
      </c>
      <c r="H35" s="101">
        <f t="shared" si="53"/>
        <v>0</v>
      </c>
      <c r="I35" s="101">
        <f t="shared" si="53"/>
        <v>0</v>
      </c>
      <c r="J35" s="101">
        <f t="shared" si="53"/>
        <v>0</v>
      </c>
      <c r="K35" s="101">
        <f t="shared" si="53"/>
        <v>0</v>
      </c>
      <c r="L35" s="101">
        <f t="shared" si="53"/>
        <v>0</v>
      </c>
      <c r="M35" s="101">
        <f t="shared" ref="M35" si="54">SUM(M36:M37)</f>
        <v>0</v>
      </c>
      <c r="N35" s="101">
        <f t="shared" si="53"/>
        <v>0</v>
      </c>
      <c r="O35" s="101">
        <f t="shared" si="53"/>
        <v>0</v>
      </c>
      <c r="P35" s="101">
        <f t="shared" si="53"/>
        <v>0</v>
      </c>
      <c r="Q35" s="101">
        <f t="shared" si="53"/>
        <v>0</v>
      </c>
      <c r="R35" s="76">
        <f t="shared" ref="R35:R98" si="55">IF(L35&gt;0,(IF((SUM(J35)=0), 1,(L35/SUM(J35)-1))),(IF((SUM(J35)=0), 0,(L35/SUM(J35)-1))))</f>
        <v>0</v>
      </c>
      <c r="S35" s="76">
        <f t="shared" ref="S35:S98" si="56">IF(M35&gt;0,(IF((SUM(K35)=0), 1,(M35/SUM(K35)-1))),(IF((SUM(K35)=0), 0,(M35/SUM(K35)-1))))</f>
        <v>0</v>
      </c>
      <c r="T35" s="139" t="s">
        <v>434</v>
      </c>
    </row>
    <row r="36" spans="1:20" ht="47.25" customHeight="1">
      <c r="A36" s="31" t="s">
        <v>198</v>
      </c>
      <c r="B36" s="59" t="s">
        <v>167</v>
      </c>
      <c r="C36" s="36" t="s">
        <v>168</v>
      </c>
      <c r="D36" s="119">
        <v>0</v>
      </c>
      <c r="E36" s="116">
        <v>0.193</v>
      </c>
      <c r="F36" s="119">
        <v>0</v>
      </c>
      <c r="G36" s="120">
        <v>0.193</v>
      </c>
      <c r="H36" s="106">
        <f t="shared" ref="H36:H37" si="57">D36-F36</f>
        <v>0</v>
      </c>
      <c r="I36" s="119">
        <f>E36-G36</f>
        <v>0</v>
      </c>
      <c r="J36" s="119">
        <v>0</v>
      </c>
      <c r="K36" s="106">
        <v>0</v>
      </c>
      <c r="L36" s="119">
        <v>0</v>
      </c>
      <c r="M36" s="106">
        <v>0</v>
      </c>
      <c r="N36" s="119">
        <f t="shared" ref="N36:N37" si="58">H36-L36</f>
        <v>0</v>
      </c>
      <c r="O36" s="119">
        <f t="shared" ref="O36" si="59">I36-M36</f>
        <v>0</v>
      </c>
      <c r="P36" s="119">
        <f t="shared" ref="P36:P37" si="60">L36-J36</f>
        <v>0</v>
      </c>
      <c r="Q36" s="119">
        <f t="shared" ref="Q36:Q37" si="61">M36-K36</f>
        <v>0</v>
      </c>
      <c r="R36" s="82">
        <f t="shared" si="55"/>
        <v>0</v>
      </c>
      <c r="S36" s="82">
        <f t="shared" si="56"/>
        <v>0</v>
      </c>
      <c r="T36" s="97" t="s">
        <v>453</v>
      </c>
    </row>
    <row r="37" spans="1:20" ht="94.5" customHeight="1">
      <c r="A37" s="56" t="s">
        <v>199</v>
      </c>
      <c r="B37" s="60" t="s">
        <v>200</v>
      </c>
      <c r="C37" s="58" t="s">
        <v>201</v>
      </c>
      <c r="D37" s="115">
        <v>0</v>
      </c>
      <c r="E37" s="116">
        <v>0.83399999999999996</v>
      </c>
      <c r="F37" s="115">
        <v>0</v>
      </c>
      <c r="G37" s="117">
        <v>0.83400000000000007</v>
      </c>
      <c r="H37" s="118">
        <f t="shared" si="57"/>
        <v>0</v>
      </c>
      <c r="I37" s="115">
        <f>E37-G37</f>
        <v>0</v>
      </c>
      <c r="J37" s="115">
        <v>0</v>
      </c>
      <c r="K37" s="106">
        <v>0</v>
      </c>
      <c r="L37" s="115">
        <v>0</v>
      </c>
      <c r="M37" s="106">
        <v>0</v>
      </c>
      <c r="N37" s="115">
        <f t="shared" si="58"/>
        <v>0</v>
      </c>
      <c r="O37" s="115">
        <v>0</v>
      </c>
      <c r="P37" s="115">
        <f t="shared" si="60"/>
        <v>0</v>
      </c>
      <c r="Q37" s="115">
        <f t="shared" si="61"/>
        <v>0</v>
      </c>
      <c r="R37" s="81">
        <f t="shared" si="55"/>
        <v>0</v>
      </c>
      <c r="S37" s="81">
        <f t="shared" si="56"/>
        <v>0</v>
      </c>
      <c r="T37" s="97" t="s">
        <v>453</v>
      </c>
    </row>
    <row r="38" spans="1:20" ht="63" customHeight="1">
      <c r="A38" s="53" t="s">
        <v>54</v>
      </c>
      <c r="B38" s="54" t="s">
        <v>202</v>
      </c>
      <c r="C38" s="55" t="s">
        <v>24</v>
      </c>
      <c r="D38" s="105">
        <f t="shared" ref="D38:Q38" si="62">SUM(D39)</f>
        <v>0</v>
      </c>
      <c r="E38" s="105">
        <f t="shared" ref="E38" si="63">SUM(E39)</f>
        <v>7.07</v>
      </c>
      <c r="F38" s="105">
        <f t="shared" si="62"/>
        <v>0</v>
      </c>
      <c r="G38" s="105">
        <f t="shared" si="62"/>
        <v>7.07</v>
      </c>
      <c r="H38" s="105">
        <f t="shared" si="62"/>
        <v>0</v>
      </c>
      <c r="I38" s="105">
        <f t="shared" si="62"/>
        <v>0</v>
      </c>
      <c r="J38" s="105">
        <f t="shared" si="62"/>
        <v>0</v>
      </c>
      <c r="K38" s="105">
        <f t="shared" si="62"/>
        <v>0</v>
      </c>
      <c r="L38" s="105">
        <f t="shared" si="62"/>
        <v>0</v>
      </c>
      <c r="M38" s="105">
        <f t="shared" ref="M38" si="64">M39</f>
        <v>0</v>
      </c>
      <c r="N38" s="105">
        <f t="shared" si="62"/>
        <v>0</v>
      </c>
      <c r="O38" s="105">
        <f t="shared" si="62"/>
        <v>0</v>
      </c>
      <c r="P38" s="105">
        <f t="shared" si="62"/>
        <v>0</v>
      </c>
      <c r="Q38" s="105">
        <f t="shared" si="62"/>
        <v>0</v>
      </c>
      <c r="R38" s="80">
        <f t="shared" si="55"/>
        <v>0</v>
      </c>
      <c r="S38" s="80">
        <f t="shared" si="56"/>
        <v>0</v>
      </c>
      <c r="T38" s="143" t="s">
        <v>434</v>
      </c>
    </row>
    <row r="39" spans="1:20">
      <c r="A39" s="38" t="s">
        <v>203</v>
      </c>
      <c r="B39" s="42" t="s">
        <v>73</v>
      </c>
      <c r="C39" s="40" t="s">
        <v>24</v>
      </c>
      <c r="D39" s="101">
        <f t="shared" ref="D39" si="65">SUM(D40:D42)</f>
        <v>0</v>
      </c>
      <c r="E39" s="101">
        <f t="shared" ref="E39" si="66">SUM(E40:E42)</f>
        <v>7.07</v>
      </c>
      <c r="F39" s="101">
        <f t="shared" ref="F39:Q39" si="67">SUM(F40:F42)</f>
        <v>0</v>
      </c>
      <c r="G39" s="101">
        <f t="shared" ref="G39" si="68">SUM(G40:G42)</f>
        <v>7.07</v>
      </c>
      <c r="H39" s="101">
        <f t="shared" si="67"/>
        <v>0</v>
      </c>
      <c r="I39" s="101">
        <f t="shared" si="67"/>
        <v>0</v>
      </c>
      <c r="J39" s="101">
        <f t="shared" si="67"/>
        <v>0</v>
      </c>
      <c r="K39" s="101">
        <f t="shared" si="67"/>
        <v>0</v>
      </c>
      <c r="L39" s="101">
        <f t="shared" si="67"/>
        <v>0</v>
      </c>
      <c r="M39" s="101">
        <f t="shared" si="67"/>
        <v>0</v>
      </c>
      <c r="N39" s="101">
        <f t="shared" si="67"/>
        <v>0</v>
      </c>
      <c r="O39" s="101">
        <f t="shared" si="67"/>
        <v>0</v>
      </c>
      <c r="P39" s="101">
        <f t="shared" si="67"/>
        <v>0</v>
      </c>
      <c r="Q39" s="101">
        <f t="shared" si="67"/>
        <v>0</v>
      </c>
      <c r="R39" s="76">
        <f t="shared" si="55"/>
        <v>0</v>
      </c>
      <c r="S39" s="76">
        <f t="shared" si="56"/>
        <v>0</v>
      </c>
      <c r="T39" s="139" t="s">
        <v>434</v>
      </c>
    </row>
    <row r="40" spans="1:20" ht="47.25" customHeight="1">
      <c r="A40" s="31" t="s">
        <v>204</v>
      </c>
      <c r="B40" s="59" t="s">
        <v>169</v>
      </c>
      <c r="C40" s="36" t="s">
        <v>170</v>
      </c>
      <c r="D40" s="119">
        <v>0</v>
      </c>
      <c r="E40" s="116">
        <v>6.3390000000000004</v>
      </c>
      <c r="F40" s="119">
        <v>0</v>
      </c>
      <c r="G40" s="120">
        <v>6.3390000000000004</v>
      </c>
      <c r="H40" s="106">
        <f t="shared" ref="H40:H44" si="69">D40-F40</f>
        <v>0</v>
      </c>
      <c r="I40" s="119">
        <f t="shared" ref="I40:I42" si="70">E40-G40</f>
        <v>0</v>
      </c>
      <c r="J40" s="119">
        <v>0</v>
      </c>
      <c r="K40" s="106">
        <v>0</v>
      </c>
      <c r="L40" s="119">
        <v>0</v>
      </c>
      <c r="M40" s="106">
        <v>0</v>
      </c>
      <c r="N40" s="119">
        <f t="shared" ref="N40:N42" si="71">H40-L40</f>
        <v>0</v>
      </c>
      <c r="O40" s="119">
        <f t="shared" ref="O40:O42" si="72">I40-M40</f>
        <v>0</v>
      </c>
      <c r="P40" s="119">
        <f t="shared" ref="P40:P42" si="73">L40-J40</f>
        <v>0</v>
      </c>
      <c r="Q40" s="119">
        <f t="shared" ref="Q40:Q42" si="74">M40-K40</f>
        <v>0</v>
      </c>
      <c r="R40" s="82">
        <f t="shared" si="55"/>
        <v>0</v>
      </c>
      <c r="S40" s="82">
        <f t="shared" si="56"/>
        <v>0</v>
      </c>
      <c r="T40" s="97" t="s">
        <v>453</v>
      </c>
    </row>
    <row r="41" spans="1:20" ht="126" customHeight="1">
      <c r="A41" s="41" t="s">
        <v>205</v>
      </c>
      <c r="B41" s="61" t="s">
        <v>206</v>
      </c>
      <c r="C41" s="62" t="s">
        <v>207</v>
      </c>
      <c r="D41" s="121">
        <v>0</v>
      </c>
      <c r="E41" s="116">
        <v>0.65600000000000003</v>
      </c>
      <c r="F41" s="121">
        <v>0</v>
      </c>
      <c r="G41" s="117">
        <v>0.65600000000000003</v>
      </c>
      <c r="H41" s="122">
        <f t="shared" si="69"/>
        <v>0</v>
      </c>
      <c r="I41" s="121">
        <f t="shared" si="70"/>
        <v>0</v>
      </c>
      <c r="J41" s="121">
        <v>0</v>
      </c>
      <c r="K41" s="106">
        <v>0</v>
      </c>
      <c r="L41" s="121">
        <v>0</v>
      </c>
      <c r="M41" s="106">
        <v>0</v>
      </c>
      <c r="N41" s="121">
        <f t="shared" si="71"/>
        <v>0</v>
      </c>
      <c r="O41" s="121">
        <f t="shared" si="72"/>
        <v>0</v>
      </c>
      <c r="P41" s="121">
        <f t="shared" si="73"/>
        <v>0</v>
      </c>
      <c r="Q41" s="121">
        <f t="shared" si="74"/>
        <v>0</v>
      </c>
      <c r="R41" s="83">
        <f t="shared" si="55"/>
        <v>0</v>
      </c>
      <c r="S41" s="83">
        <f t="shared" si="56"/>
        <v>0</v>
      </c>
      <c r="T41" s="97" t="s">
        <v>453</v>
      </c>
    </row>
    <row r="42" spans="1:20" ht="63" customHeight="1">
      <c r="A42" s="41" t="s">
        <v>208</v>
      </c>
      <c r="B42" s="61" t="s">
        <v>209</v>
      </c>
      <c r="C42" s="62" t="s">
        <v>210</v>
      </c>
      <c r="D42" s="121">
        <v>0</v>
      </c>
      <c r="E42" s="116">
        <v>7.4999999999999997E-2</v>
      </c>
      <c r="F42" s="121">
        <v>0</v>
      </c>
      <c r="G42" s="117">
        <v>7.4999999999999997E-2</v>
      </c>
      <c r="H42" s="122">
        <f t="shared" si="69"/>
        <v>0</v>
      </c>
      <c r="I42" s="121">
        <f t="shared" si="70"/>
        <v>0</v>
      </c>
      <c r="J42" s="121">
        <v>0</v>
      </c>
      <c r="K42" s="106">
        <v>0</v>
      </c>
      <c r="L42" s="121">
        <v>0</v>
      </c>
      <c r="M42" s="106">
        <v>0</v>
      </c>
      <c r="N42" s="121">
        <f t="shared" si="71"/>
        <v>0</v>
      </c>
      <c r="O42" s="121">
        <f t="shared" si="72"/>
        <v>0</v>
      </c>
      <c r="P42" s="121">
        <f t="shared" si="73"/>
        <v>0</v>
      </c>
      <c r="Q42" s="121">
        <f t="shared" si="74"/>
        <v>0</v>
      </c>
      <c r="R42" s="83">
        <f t="shared" si="55"/>
        <v>0</v>
      </c>
      <c r="S42" s="83">
        <f t="shared" si="56"/>
        <v>0</v>
      </c>
      <c r="T42" s="97" t="s">
        <v>453</v>
      </c>
    </row>
    <row r="43" spans="1:20" ht="63" customHeight="1">
      <c r="A43" s="53" t="s">
        <v>211</v>
      </c>
      <c r="B43" s="54" t="s">
        <v>212</v>
      </c>
      <c r="C43" s="55" t="s">
        <v>24</v>
      </c>
      <c r="D43" s="105">
        <f t="shared" ref="D43:Q43" si="75">SUM(D44)</f>
        <v>0</v>
      </c>
      <c r="E43" s="105">
        <f t="shared" si="75"/>
        <v>0</v>
      </c>
      <c r="F43" s="105">
        <f t="shared" si="75"/>
        <v>0</v>
      </c>
      <c r="G43" s="105">
        <f t="shared" si="75"/>
        <v>0</v>
      </c>
      <c r="H43" s="105">
        <f t="shared" si="75"/>
        <v>0</v>
      </c>
      <c r="I43" s="105">
        <f t="shared" si="75"/>
        <v>0</v>
      </c>
      <c r="J43" s="105">
        <f t="shared" si="75"/>
        <v>0</v>
      </c>
      <c r="K43" s="105">
        <f t="shared" si="75"/>
        <v>0</v>
      </c>
      <c r="L43" s="105">
        <f t="shared" si="75"/>
        <v>0</v>
      </c>
      <c r="M43" s="105">
        <f t="shared" ref="M43" si="76">M44</f>
        <v>0</v>
      </c>
      <c r="N43" s="105">
        <f t="shared" si="75"/>
        <v>0</v>
      </c>
      <c r="O43" s="105">
        <f t="shared" si="75"/>
        <v>0</v>
      </c>
      <c r="P43" s="105">
        <f t="shared" si="75"/>
        <v>0</v>
      </c>
      <c r="Q43" s="105">
        <f t="shared" si="75"/>
        <v>0</v>
      </c>
      <c r="R43" s="80">
        <f t="shared" si="55"/>
        <v>0</v>
      </c>
      <c r="S43" s="80">
        <f t="shared" si="56"/>
        <v>0</v>
      </c>
      <c r="T43" s="143" t="s">
        <v>434</v>
      </c>
    </row>
    <row r="44" spans="1:20">
      <c r="A44" s="44" t="s">
        <v>25</v>
      </c>
      <c r="B44" s="44" t="s">
        <v>25</v>
      </c>
      <c r="C44" s="44" t="s">
        <v>25</v>
      </c>
      <c r="D44" s="119">
        <v>0</v>
      </c>
      <c r="E44" s="123">
        <v>0</v>
      </c>
      <c r="F44" s="119">
        <v>0</v>
      </c>
      <c r="G44" s="124">
        <v>0</v>
      </c>
      <c r="H44" s="106">
        <f t="shared" si="69"/>
        <v>0</v>
      </c>
      <c r="I44" s="119">
        <f>E44-G44</f>
        <v>0</v>
      </c>
      <c r="J44" s="119">
        <v>0</v>
      </c>
      <c r="K44" s="106">
        <v>0</v>
      </c>
      <c r="L44" s="119">
        <v>0</v>
      </c>
      <c r="M44" s="106">
        <v>0</v>
      </c>
      <c r="N44" s="119">
        <f>H44-L44</f>
        <v>0</v>
      </c>
      <c r="O44" s="119">
        <f>I44-M44</f>
        <v>0</v>
      </c>
      <c r="P44" s="119">
        <f>L44-J44</f>
        <v>0</v>
      </c>
      <c r="Q44" s="119">
        <f>M44-K44</f>
        <v>0</v>
      </c>
      <c r="R44" s="82">
        <f t="shared" si="55"/>
        <v>0</v>
      </c>
      <c r="S44" s="82">
        <f t="shared" si="56"/>
        <v>0</v>
      </c>
      <c r="T44" s="97" t="s">
        <v>453</v>
      </c>
    </row>
    <row r="45" spans="1:20" ht="47.25" customHeight="1">
      <c r="A45" s="50" t="s">
        <v>213</v>
      </c>
      <c r="B45" s="51" t="s">
        <v>214</v>
      </c>
      <c r="C45" s="52" t="s">
        <v>24</v>
      </c>
      <c r="D45" s="104">
        <f t="shared" ref="D45:E45" si="77">SUM(D46,D48)</f>
        <v>0</v>
      </c>
      <c r="E45" s="104">
        <f t="shared" si="77"/>
        <v>0</v>
      </c>
      <c r="F45" s="104">
        <f t="shared" ref="F45:Q45" si="78">SUM(F46,F48)</f>
        <v>0</v>
      </c>
      <c r="G45" s="104">
        <f t="shared" si="78"/>
        <v>0</v>
      </c>
      <c r="H45" s="104">
        <f t="shared" si="78"/>
        <v>0</v>
      </c>
      <c r="I45" s="104">
        <f t="shared" si="78"/>
        <v>0</v>
      </c>
      <c r="J45" s="104">
        <f t="shared" si="78"/>
        <v>0</v>
      </c>
      <c r="K45" s="104">
        <f t="shared" si="78"/>
        <v>0</v>
      </c>
      <c r="L45" s="104">
        <f t="shared" si="78"/>
        <v>0</v>
      </c>
      <c r="M45" s="104">
        <f t="shared" ref="M45" si="79">M46+M48</f>
        <v>0</v>
      </c>
      <c r="N45" s="104">
        <f t="shared" si="78"/>
        <v>0</v>
      </c>
      <c r="O45" s="104">
        <f t="shared" si="78"/>
        <v>0</v>
      </c>
      <c r="P45" s="104">
        <f t="shared" si="78"/>
        <v>0</v>
      </c>
      <c r="Q45" s="104">
        <f t="shared" si="78"/>
        <v>0</v>
      </c>
      <c r="R45" s="79">
        <f t="shared" si="55"/>
        <v>0</v>
      </c>
      <c r="S45" s="79">
        <f t="shared" si="56"/>
        <v>0</v>
      </c>
      <c r="T45" s="142" t="s">
        <v>434</v>
      </c>
    </row>
    <row r="46" spans="1:20" ht="78.75" customHeight="1">
      <c r="A46" s="53" t="s">
        <v>215</v>
      </c>
      <c r="B46" s="54" t="s">
        <v>216</v>
      </c>
      <c r="C46" s="55" t="s">
        <v>24</v>
      </c>
      <c r="D46" s="105">
        <f t="shared" ref="D46:Q46" si="80">SUM(D47)</f>
        <v>0</v>
      </c>
      <c r="E46" s="105">
        <f t="shared" si="80"/>
        <v>0</v>
      </c>
      <c r="F46" s="105">
        <f t="shared" si="80"/>
        <v>0</v>
      </c>
      <c r="G46" s="105">
        <f t="shared" si="80"/>
        <v>0</v>
      </c>
      <c r="H46" s="105">
        <f t="shared" si="80"/>
        <v>0</v>
      </c>
      <c r="I46" s="105">
        <f t="shared" si="80"/>
        <v>0</v>
      </c>
      <c r="J46" s="105">
        <f t="shared" si="80"/>
        <v>0</v>
      </c>
      <c r="K46" s="105">
        <f t="shared" si="80"/>
        <v>0</v>
      </c>
      <c r="L46" s="105">
        <f t="shared" si="80"/>
        <v>0</v>
      </c>
      <c r="M46" s="107">
        <f t="shared" ref="M46" si="81">M47</f>
        <v>0</v>
      </c>
      <c r="N46" s="105">
        <f t="shared" si="80"/>
        <v>0</v>
      </c>
      <c r="O46" s="105">
        <f t="shared" si="80"/>
        <v>0</v>
      </c>
      <c r="P46" s="105">
        <f t="shared" si="80"/>
        <v>0</v>
      </c>
      <c r="Q46" s="105">
        <f t="shared" si="80"/>
        <v>0</v>
      </c>
      <c r="R46" s="80">
        <f t="shared" si="55"/>
        <v>0</v>
      </c>
      <c r="S46" s="80">
        <f t="shared" si="56"/>
        <v>0</v>
      </c>
      <c r="T46" s="143" t="s">
        <v>434</v>
      </c>
    </row>
    <row r="47" spans="1:20">
      <c r="A47" s="44" t="s">
        <v>25</v>
      </c>
      <c r="B47" s="44" t="s">
        <v>25</v>
      </c>
      <c r="C47" s="44" t="s">
        <v>25</v>
      </c>
      <c r="D47" s="119">
        <v>0</v>
      </c>
      <c r="E47" s="123">
        <v>0</v>
      </c>
      <c r="F47" s="119">
        <v>0</v>
      </c>
      <c r="G47" s="124">
        <v>0</v>
      </c>
      <c r="H47" s="106">
        <f t="shared" ref="H47" si="82">D47-F47</f>
        <v>0</v>
      </c>
      <c r="I47" s="119">
        <f>E47-G47</f>
        <v>0</v>
      </c>
      <c r="J47" s="119">
        <v>0</v>
      </c>
      <c r="K47" s="106">
        <v>0</v>
      </c>
      <c r="L47" s="119">
        <v>0</v>
      </c>
      <c r="M47" s="106">
        <v>0</v>
      </c>
      <c r="N47" s="119">
        <f t="shared" ref="N47" si="83">H47-L47</f>
        <v>0</v>
      </c>
      <c r="O47" s="119">
        <f t="shared" ref="O47" si="84">I47-M47</f>
        <v>0</v>
      </c>
      <c r="P47" s="119">
        <f>L47-J47</f>
        <v>0</v>
      </c>
      <c r="Q47" s="119">
        <f>M47-K47</f>
        <v>0</v>
      </c>
      <c r="R47" s="82">
        <f t="shared" si="55"/>
        <v>0</v>
      </c>
      <c r="S47" s="82">
        <f t="shared" si="56"/>
        <v>0</v>
      </c>
      <c r="T47" s="97" t="s">
        <v>453</v>
      </c>
    </row>
    <row r="48" spans="1:20" ht="47.25" customHeight="1">
      <c r="A48" s="53" t="s">
        <v>217</v>
      </c>
      <c r="B48" s="54" t="s">
        <v>218</v>
      </c>
      <c r="C48" s="55" t="s">
        <v>24</v>
      </c>
      <c r="D48" s="105">
        <f t="shared" ref="D48:Q48" si="85">SUM(D49)</f>
        <v>0</v>
      </c>
      <c r="E48" s="105">
        <f t="shared" si="85"/>
        <v>0</v>
      </c>
      <c r="F48" s="105">
        <f t="shared" si="85"/>
        <v>0</v>
      </c>
      <c r="G48" s="105">
        <f t="shared" si="85"/>
        <v>0</v>
      </c>
      <c r="H48" s="105">
        <f t="shared" si="85"/>
        <v>0</v>
      </c>
      <c r="I48" s="105">
        <f t="shared" si="85"/>
        <v>0</v>
      </c>
      <c r="J48" s="105">
        <f t="shared" si="85"/>
        <v>0</v>
      </c>
      <c r="K48" s="105">
        <f t="shared" si="85"/>
        <v>0</v>
      </c>
      <c r="L48" s="105">
        <f t="shared" si="85"/>
        <v>0</v>
      </c>
      <c r="M48" s="107">
        <f t="shared" ref="M48" si="86">M49</f>
        <v>0</v>
      </c>
      <c r="N48" s="105">
        <f t="shared" si="85"/>
        <v>0</v>
      </c>
      <c r="O48" s="105">
        <f t="shared" si="85"/>
        <v>0</v>
      </c>
      <c r="P48" s="105">
        <f t="shared" si="85"/>
        <v>0</v>
      </c>
      <c r="Q48" s="105">
        <f t="shared" si="85"/>
        <v>0</v>
      </c>
      <c r="R48" s="80">
        <f t="shared" si="55"/>
        <v>0</v>
      </c>
      <c r="S48" s="80">
        <f t="shared" si="56"/>
        <v>0</v>
      </c>
      <c r="T48" s="143" t="s">
        <v>434</v>
      </c>
    </row>
    <row r="49" spans="1:20">
      <c r="A49" s="44" t="s">
        <v>25</v>
      </c>
      <c r="B49" s="44" t="s">
        <v>25</v>
      </c>
      <c r="C49" s="44" t="s">
        <v>25</v>
      </c>
      <c r="D49" s="119">
        <v>0</v>
      </c>
      <c r="E49" s="123">
        <v>0</v>
      </c>
      <c r="F49" s="119">
        <v>0</v>
      </c>
      <c r="G49" s="124">
        <v>0</v>
      </c>
      <c r="H49" s="106">
        <f t="shared" ref="H49" si="87">D49-F49</f>
        <v>0</v>
      </c>
      <c r="I49" s="119">
        <f>E49-G49</f>
        <v>0</v>
      </c>
      <c r="J49" s="119">
        <v>0</v>
      </c>
      <c r="K49" s="106">
        <v>0</v>
      </c>
      <c r="L49" s="119">
        <v>0</v>
      </c>
      <c r="M49" s="106">
        <v>0</v>
      </c>
      <c r="N49" s="119">
        <f t="shared" ref="N49" si="88">H49-L49</f>
        <v>0</v>
      </c>
      <c r="O49" s="119">
        <f t="shared" ref="O49" si="89">I49-M49</f>
        <v>0</v>
      </c>
      <c r="P49" s="119">
        <f>L49-J49</f>
        <v>0</v>
      </c>
      <c r="Q49" s="119">
        <f>M49-K49</f>
        <v>0</v>
      </c>
      <c r="R49" s="82">
        <f t="shared" si="55"/>
        <v>0</v>
      </c>
      <c r="S49" s="82">
        <f t="shared" si="56"/>
        <v>0</v>
      </c>
      <c r="T49" s="97" t="s">
        <v>453</v>
      </c>
    </row>
    <row r="50" spans="1:20" ht="63" customHeight="1">
      <c r="A50" s="50" t="s">
        <v>219</v>
      </c>
      <c r="B50" s="51" t="s">
        <v>220</v>
      </c>
      <c r="C50" s="52" t="s">
        <v>24</v>
      </c>
      <c r="D50" s="104">
        <f t="shared" ref="D50:E50" si="90">SUM(D51,D58)</f>
        <v>0</v>
      </c>
      <c r="E50" s="104">
        <f t="shared" si="90"/>
        <v>0</v>
      </c>
      <c r="F50" s="104">
        <f t="shared" ref="F50:Q50" si="91">SUM(F51,F58)</f>
        <v>0</v>
      </c>
      <c r="G50" s="104">
        <f t="shared" si="91"/>
        <v>0</v>
      </c>
      <c r="H50" s="104">
        <f t="shared" si="91"/>
        <v>0</v>
      </c>
      <c r="I50" s="104">
        <f t="shared" si="91"/>
        <v>0</v>
      </c>
      <c r="J50" s="104">
        <f t="shared" si="91"/>
        <v>0</v>
      </c>
      <c r="K50" s="104">
        <f t="shared" si="91"/>
        <v>0</v>
      </c>
      <c r="L50" s="104">
        <f t="shared" si="91"/>
        <v>0</v>
      </c>
      <c r="M50" s="104">
        <f t="shared" ref="M50" si="92">M51+M58</f>
        <v>0</v>
      </c>
      <c r="N50" s="104">
        <f t="shared" si="91"/>
        <v>0</v>
      </c>
      <c r="O50" s="104">
        <f t="shared" si="91"/>
        <v>0</v>
      </c>
      <c r="P50" s="104">
        <f t="shared" si="91"/>
        <v>0</v>
      </c>
      <c r="Q50" s="104">
        <f t="shared" si="91"/>
        <v>0</v>
      </c>
      <c r="R50" s="79">
        <f t="shared" si="55"/>
        <v>0</v>
      </c>
      <c r="S50" s="79">
        <f t="shared" si="56"/>
        <v>0</v>
      </c>
      <c r="T50" s="142" t="s">
        <v>434</v>
      </c>
    </row>
    <row r="51" spans="1:20" ht="47.25" customHeight="1">
      <c r="A51" s="53" t="s">
        <v>221</v>
      </c>
      <c r="B51" s="54" t="s">
        <v>222</v>
      </c>
      <c r="C51" s="55" t="s">
        <v>24</v>
      </c>
      <c r="D51" s="105">
        <f t="shared" ref="D51:E51" si="93">SUM(D52,D54,D56)</f>
        <v>0</v>
      </c>
      <c r="E51" s="105">
        <f t="shared" si="93"/>
        <v>0</v>
      </c>
      <c r="F51" s="105">
        <f t="shared" ref="F51:Q51" si="94">SUM(F52,F54,F56)</f>
        <v>0</v>
      </c>
      <c r="G51" s="105">
        <f t="shared" si="94"/>
        <v>0</v>
      </c>
      <c r="H51" s="105">
        <f t="shared" si="94"/>
        <v>0</v>
      </c>
      <c r="I51" s="105">
        <f t="shared" si="94"/>
        <v>0</v>
      </c>
      <c r="J51" s="105">
        <f t="shared" si="94"/>
        <v>0</v>
      </c>
      <c r="K51" s="105">
        <f t="shared" si="94"/>
        <v>0</v>
      </c>
      <c r="L51" s="105">
        <f t="shared" si="94"/>
        <v>0</v>
      </c>
      <c r="M51" s="107">
        <f t="shared" ref="M51" si="95">M52+M54+M56</f>
        <v>0</v>
      </c>
      <c r="N51" s="105">
        <f t="shared" si="94"/>
        <v>0</v>
      </c>
      <c r="O51" s="105">
        <f t="shared" si="94"/>
        <v>0</v>
      </c>
      <c r="P51" s="105">
        <f t="shared" si="94"/>
        <v>0</v>
      </c>
      <c r="Q51" s="105">
        <f t="shared" si="94"/>
        <v>0</v>
      </c>
      <c r="R51" s="80">
        <f t="shared" si="55"/>
        <v>0</v>
      </c>
      <c r="S51" s="80">
        <f t="shared" si="56"/>
        <v>0</v>
      </c>
      <c r="T51" s="143" t="s">
        <v>434</v>
      </c>
    </row>
    <row r="52" spans="1:20" ht="126" customHeight="1">
      <c r="A52" s="63" t="s">
        <v>223</v>
      </c>
      <c r="B52" s="64" t="s">
        <v>224</v>
      </c>
      <c r="C52" s="65" t="s">
        <v>24</v>
      </c>
      <c r="D52" s="125">
        <f t="shared" ref="D52:Q52" si="96">SUM(D53)</f>
        <v>0</v>
      </c>
      <c r="E52" s="125">
        <f t="shared" si="96"/>
        <v>0</v>
      </c>
      <c r="F52" s="125">
        <f t="shared" si="96"/>
        <v>0</v>
      </c>
      <c r="G52" s="125">
        <f t="shared" si="96"/>
        <v>0</v>
      </c>
      <c r="H52" s="125">
        <f t="shared" si="96"/>
        <v>0</v>
      </c>
      <c r="I52" s="125">
        <f t="shared" si="96"/>
        <v>0</v>
      </c>
      <c r="J52" s="125">
        <f t="shared" si="96"/>
        <v>0</v>
      </c>
      <c r="K52" s="125">
        <f t="shared" si="96"/>
        <v>0</v>
      </c>
      <c r="L52" s="125">
        <f t="shared" si="96"/>
        <v>0</v>
      </c>
      <c r="M52" s="108">
        <f t="shared" ref="M52" si="97">M53</f>
        <v>0</v>
      </c>
      <c r="N52" s="125">
        <f t="shared" si="96"/>
        <v>0</v>
      </c>
      <c r="O52" s="125">
        <f t="shared" si="96"/>
        <v>0</v>
      </c>
      <c r="P52" s="125">
        <f t="shared" si="96"/>
        <v>0</v>
      </c>
      <c r="Q52" s="125">
        <f t="shared" si="96"/>
        <v>0</v>
      </c>
      <c r="R52" s="84">
        <f t="shared" si="55"/>
        <v>0</v>
      </c>
      <c r="S52" s="84">
        <f t="shared" si="56"/>
        <v>0</v>
      </c>
      <c r="T52" s="145" t="s">
        <v>434</v>
      </c>
    </row>
    <row r="53" spans="1:20">
      <c r="A53" s="44" t="s">
        <v>25</v>
      </c>
      <c r="B53" s="44" t="s">
        <v>25</v>
      </c>
      <c r="C53" s="44" t="s">
        <v>25</v>
      </c>
      <c r="D53" s="119">
        <v>0</v>
      </c>
      <c r="E53" s="123">
        <v>0</v>
      </c>
      <c r="F53" s="119">
        <v>0</v>
      </c>
      <c r="G53" s="124">
        <v>0</v>
      </c>
      <c r="H53" s="106">
        <f t="shared" ref="H53:H57" si="98">D53-F53</f>
        <v>0</v>
      </c>
      <c r="I53" s="119">
        <f>E53-G53</f>
        <v>0</v>
      </c>
      <c r="J53" s="119">
        <v>0</v>
      </c>
      <c r="K53" s="106">
        <v>0</v>
      </c>
      <c r="L53" s="119">
        <v>0</v>
      </c>
      <c r="M53" s="106">
        <v>0</v>
      </c>
      <c r="N53" s="119">
        <f t="shared" ref="N53" si="99">H53-L53</f>
        <v>0</v>
      </c>
      <c r="O53" s="119">
        <f t="shared" ref="O53" si="100">I53-M53</f>
        <v>0</v>
      </c>
      <c r="P53" s="119">
        <f>L53-J53</f>
        <v>0</v>
      </c>
      <c r="Q53" s="119">
        <f>M53-K53</f>
        <v>0</v>
      </c>
      <c r="R53" s="82">
        <f t="shared" si="55"/>
        <v>0</v>
      </c>
      <c r="S53" s="82">
        <f t="shared" si="56"/>
        <v>0</v>
      </c>
      <c r="T53" s="97" t="s">
        <v>453</v>
      </c>
    </row>
    <row r="54" spans="1:20" ht="110.25" customHeight="1">
      <c r="A54" s="63" t="s">
        <v>225</v>
      </c>
      <c r="B54" s="64" t="s">
        <v>226</v>
      </c>
      <c r="C54" s="65" t="s">
        <v>24</v>
      </c>
      <c r="D54" s="125">
        <f t="shared" ref="D54:Q54" si="101">SUM(D55)</f>
        <v>0</v>
      </c>
      <c r="E54" s="125">
        <f t="shared" si="101"/>
        <v>0</v>
      </c>
      <c r="F54" s="125">
        <f t="shared" si="101"/>
        <v>0</v>
      </c>
      <c r="G54" s="125">
        <f t="shared" si="101"/>
        <v>0</v>
      </c>
      <c r="H54" s="125">
        <f t="shared" si="101"/>
        <v>0</v>
      </c>
      <c r="I54" s="125">
        <f t="shared" si="101"/>
        <v>0</v>
      </c>
      <c r="J54" s="125">
        <f t="shared" si="101"/>
        <v>0</v>
      </c>
      <c r="K54" s="125">
        <f t="shared" si="101"/>
        <v>0</v>
      </c>
      <c r="L54" s="125">
        <f t="shared" si="101"/>
        <v>0</v>
      </c>
      <c r="M54" s="108">
        <f t="shared" ref="M54" si="102">M55</f>
        <v>0</v>
      </c>
      <c r="N54" s="125">
        <f t="shared" si="101"/>
        <v>0</v>
      </c>
      <c r="O54" s="125">
        <f t="shared" si="101"/>
        <v>0</v>
      </c>
      <c r="P54" s="125">
        <f t="shared" si="101"/>
        <v>0</v>
      </c>
      <c r="Q54" s="125">
        <f t="shared" si="101"/>
        <v>0</v>
      </c>
      <c r="R54" s="84">
        <f t="shared" si="55"/>
        <v>0</v>
      </c>
      <c r="S54" s="84">
        <f t="shared" si="56"/>
        <v>0</v>
      </c>
      <c r="T54" s="145" t="s">
        <v>434</v>
      </c>
    </row>
    <row r="55" spans="1:20">
      <c r="A55" s="44" t="s">
        <v>25</v>
      </c>
      <c r="B55" s="44" t="s">
        <v>25</v>
      </c>
      <c r="C55" s="44" t="s">
        <v>25</v>
      </c>
      <c r="D55" s="119">
        <v>0</v>
      </c>
      <c r="E55" s="123">
        <v>0</v>
      </c>
      <c r="F55" s="119">
        <v>0</v>
      </c>
      <c r="G55" s="124">
        <v>0</v>
      </c>
      <c r="H55" s="106">
        <f t="shared" si="98"/>
        <v>0</v>
      </c>
      <c r="I55" s="119">
        <f>E55-G55</f>
        <v>0</v>
      </c>
      <c r="J55" s="119">
        <v>0</v>
      </c>
      <c r="K55" s="106">
        <v>0</v>
      </c>
      <c r="L55" s="119">
        <v>0</v>
      </c>
      <c r="M55" s="106">
        <v>0</v>
      </c>
      <c r="N55" s="119">
        <f t="shared" ref="N55" si="103">H55-L55</f>
        <v>0</v>
      </c>
      <c r="O55" s="119">
        <f t="shared" ref="O55" si="104">I55-M55</f>
        <v>0</v>
      </c>
      <c r="P55" s="119">
        <f>L55-J55</f>
        <v>0</v>
      </c>
      <c r="Q55" s="119">
        <f>M55-K55</f>
        <v>0</v>
      </c>
      <c r="R55" s="82">
        <f t="shared" si="55"/>
        <v>0</v>
      </c>
      <c r="S55" s="82">
        <f t="shared" si="56"/>
        <v>0</v>
      </c>
      <c r="T55" s="97" t="s">
        <v>453</v>
      </c>
    </row>
    <row r="56" spans="1:20" ht="110.25" customHeight="1">
      <c r="A56" s="63" t="s">
        <v>227</v>
      </c>
      <c r="B56" s="64" t="s">
        <v>228</v>
      </c>
      <c r="C56" s="65" t="s">
        <v>24</v>
      </c>
      <c r="D56" s="125">
        <f t="shared" ref="D56:Q56" si="105">SUM(D57)</f>
        <v>0</v>
      </c>
      <c r="E56" s="125">
        <f t="shared" si="105"/>
        <v>0</v>
      </c>
      <c r="F56" s="125">
        <f t="shared" si="105"/>
        <v>0</v>
      </c>
      <c r="G56" s="125">
        <f t="shared" si="105"/>
        <v>0</v>
      </c>
      <c r="H56" s="125">
        <f t="shared" si="105"/>
        <v>0</v>
      </c>
      <c r="I56" s="125">
        <f t="shared" si="105"/>
        <v>0</v>
      </c>
      <c r="J56" s="125">
        <f t="shared" si="105"/>
        <v>0</v>
      </c>
      <c r="K56" s="125">
        <f t="shared" si="105"/>
        <v>0</v>
      </c>
      <c r="L56" s="125">
        <f t="shared" si="105"/>
        <v>0</v>
      </c>
      <c r="M56" s="108">
        <f t="shared" ref="M56" si="106">M57</f>
        <v>0</v>
      </c>
      <c r="N56" s="125">
        <f t="shared" si="105"/>
        <v>0</v>
      </c>
      <c r="O56" s="125">
        <f t="shared" si="105"/>
        <v>0</v>
      </c>
      <c r="P56" s="125">
        <f t="shared" si="105"/>
        <v>0</v>
      </c>
      <c r="Q56" s="125">
        <f t="shared" si="105"/>
        <v>0</v>
      </c>
      <c r="R56" s="84">
        <f t="shared" si="55"/>
        <v>0</v>
      </c>
      <c r="S56" s="84">
        <f t="shared" si="56"/>
        <v>0</v>
      </c>
      <c r="T56" s="145" t="s">
        <v>434</v>
      </c>
    </row>
    <row r="57" spans="1:20">
      <c r="A57" s="44" t="s">
        <v>25</v>
      </c>
      <c r="B57" s="44" t="s">
        <v>25</v>
      </c>
      <c r="C57" s="44" t="s">
        <v>25</v>
      </c>
      <c r="D57" s="119">
        <v>0</v>
      </c>
      <c r="E57" s="123">
        <v>0</v>
      </c>
      <c r="F57" s="119">
        <v>0</v>
      </c>
      <c r="G57" s="124">
        <v>0</v>
      </c>
      <c r="H57" s="106">
        <f t="shared" si="98"/>
        <v>0</v>
      </c>
      <c r="I57" s="119">
        <f>E57-G57</f>
        <v>0</v>
      </c>
      <c r="J57" s="119">
        <v>0</v>
      </c>
      <c r="K57" s="106">
        <v>0</v>
      </c>
      <c r="L57" s="119">
        <v>0</v>
      </c>
      <c r="M57" s="106">
        <v>0</v>
      </c>
      <c r="N57" s="119">
        <f t="shared" ref="N57" si="107">H57-L57</f>
        <v>0</v>
      </c>
      <c r="O57" s="119">
        <f t="shared" ref="O57" si="108">I57-M57</f>
        <v>0</v>
      </c>
      <c r="P57" s="119">
        <f>L57-J57</f>
        <v>0</v>
      </c>
      <c r="Q57" s="119">
        <f>M57-K57</f>
        <v>0</v>
      </c>
      <c r="R57" s="82">
        <f t="shared" si="55"/>
        <v>0</v>
      </c>
      <c r="S57" s="82">
        <f t="shared" si="56"/>
        <v>0</v>
      </c>
      <c r="T57" s="97" t="s">
        <v>453</v>
      </c>
    </row>
    <row r="58" spans="1:20" ht="47.25" customHeight="1">
      <c r="A58" s="53" t="s">
        <v>229</v>
      </c>
      <c r="B58" s="54" t="s">
        <v>222</v>
      </c>
      <c r="C58" s="55" t="s">
        <v>24</v>
      </c>
      <c r="D58" s="105">
        <f t="shared" ref="D58:E58" si="109">SUM(D59,D61,D63)</f>
        <v>0</v>
      </c>
      <c r="E58" s="105">
        <f t="shared" si="109"/>
        <v>0</v>
      </c>
      <c r="F58" s="105">
        <f t="shared" ref="F58:Q58" si="110">SUM(F59,F61,F63)</f>
        <v>0</v>
      </c>
      <c r="G58" s="105">
        <f t="shared" si="110"/>
        <v>0</v>
      </c>
      <c r="H58" s="105">
        <f t="shared" si="110"/>
        <v>0</v>
      </c>
      <c r="I58" s="105">
        <f t="shared" si="110"/>
        <v>0</v>
      </c>
      <c r="J58" s="105">
        <f t="shared" si="110"/>
        <v>0</v>
      </c>
      <c r="K58" s="105">
        <f t="shared" si="110"/>
        <v>0</v>
      </c>
      <c r="L58" s="105">
        <f t="shared" si="110"/>
        <v>0</v>
      </c>
      <c r="M58" s="107">
        <f t="shared" ref="M58" si="111">M59+M61+M63</f>
        <v>0</v>
      </c>
      <c r="N58" s="105">
        <f t="shared" si="110"/>
        <v>0</v>
      </c>
      <c r="O58" s="105">
        <f t="shared" si="110"/>
        <v>0</v>
      </c>
      <c r="P58" s="105">
        <f t="shared" si="110"/>
        <v>0</v>
      </c>
      <c r="Q58" s="105">
        <f t="shared" si="110"/>
        <v>0</v>
      </c>
      <c r="R58" s="80">
        <f t="shared" si="55"/>
        <v>0</v>
      </c>
      <c r="S58" s="80">
        <f t="shared" si="56"/>
        <v>0</v>
      </c>
      <c r="T58" s="143" t="s">
        <v>434</v>
      </c>
    </row>
    <row r="59" spans="1:20" ht="126" customHeight="1">
      <c r="A59" s="63" t="s">
        <v>230</v>
      </c>
      <c r="B59" s="64" t="s">
        <v>224</v>
      </c>
      <c r="C59" s="65" t="s">
        <v>24</v>
      </c>
      <c r="D59" s="125">
        <f t="shared" ref="D59:Q59" si="112">SUM(D60)</f>
        <v>0</v>
      </c>
      <c r="E59" s="125">
        <f t="shared" si="112"/>
        <v>0</v>
      </c>
      <c r="F59" s="125">
        <f t="shared" si="112"/>
        <v>0</v>
      </c>
      <c r="G59" s="125">
        <f t="shared" si="112"/>
        <v>0</v>
      </c>
      <c r="H59" s="125">
        <f t="shared" si="112"/>
        <v>0</v>
      </c>
      <c r="I59" s="125">
        <f t="shared" si="112"/>
        <v>0</v>
      </c>
      <c r="J59" s="125">
        <f t="shared" si="112"/>
        <v>0</v>
      </c>
      <c r="K59" s="125">
        <f t="shared" si="112"/>
        <v>0</v>
      </c>
      <c r="L59" s="125">
        <f t="shared" si="112"/>
        <v>0</v>
      </c>
      <c r="M59" s="108">
        <f t="shared" ref="M59" si="113">M60</f>
        <v>0</v>
      </c>
      <c r="N59" s="125">
        <f t="shared" si="112"/>
        <v>0</v>
      </c>
      <c r="O59" s="125">
        <f t="shared" si="112"/>
        <v>0</v>
      </c>
      <c r="P59" s="125">
        <f t="shared" si="112"/>
        <v>0</v>
      </c>
      <c r="Q59" s="125">
        <f t="shared" si="112"/>
        <v>0</v>
      </c>
      <c r="R59" s="84">
        <f t="shared" si="55"/>
        <v>0</v>
      </c>
      <c r="S59" s="84">
        <f t="shared" si="56"/>
        <v>0</v>
      </c>
      <c r="T59" s="145" t="s">
        <v>434</v>
      </c>
    </row>
    <row r="60" spans="1:20">
      <c r="A60" s="44" t="s">
        <v>25</v>
      </c>
      <c r="B60" s="44" t="s">
        <v>25</v>
      </c>
      <c r="C60" s="44" t="s">
        <v>25</v>
      </c>
      <c r="D60" s="119">
        <v>0</v>
      </c>
      <c r="E60" s="123">
        <v>0</v>
      </c>
      <c r="F60" s="119">
        <v>0</v>
      </c>
      <c r="G60" s="124">
        <v>0</v>
      </c>
      <c r="H60" s="106">
        <f t="shared" ref="H60" si="114">D60-F60</f>
        <v>0</v>
      </c>
      <c r="I60" s="119">
        <f>E60-G60</f>
        <v>0</v>
      </c>
      <c r="J60" s="119">
        <v>0</v>
      </c>
      <c r="K60" s="106">
        <v>0</v>
      </c>
      <c r="L60" s="119">
        <v>0</v>
      </c>
      <c r="M60" s="106">
        <v>0</v>
      </c>
      <c r="N60" s="119">
        <f t="shared" ref="N60" si="115">H60-L60</f>
        <v>0</v>
      </c>
      <c r="O60" s="119">
        <f t="shared" ref="O60" si="116">I60-M60</f>
        <v>0</v>
      </c>
      <c r="P60" s="119">
        <f>L60-J60</f>
        <v>0</v>
      </c>
      <c r="Q60" s="119">
        <f>M60-K60</f>
        <v>0</v>
      </c>
      <c r="R60" s="82">
        <f t="shared" si="55"/>
        <v>0</v>
      </c>
      <c r="S60" s="82">
        <f t="shared" si="56"/>
        <v>0</v>
      </c>
      <c r="T60" s="97" t="s">
        <v>453</v>
      </c>
    </row>
    <row r="61" spans="1:20" ht="110.25" customHeight="1">
      <c r="A61" s="63" t="s">
        <v>231</v>
      </c>
      <c r="B61" s="64" t="s">
        <v>226</v>
      </c>
      <c r="C61" s="65" t="s">
        <v>24</v>
      </c>
      <c r="D61" s="125">
        <f t="shared" ref="D61:Q61" si="117">SUM(D62)</f>
        <v>0</v>
      </c>
      <c r="E61" s="125">
        <f t="shared" si="117"/>
        <v>0</v>
      </c>
      <c r="F61" s="125">
        <f t="shared" si="117"/>
        <v>0</v>
      </c>
      <c r="G61" s="125">
        <f t="shared" si="117"/>
        <v>0</v>
      </c>
      <c r="H61" s="125">
        <f t="shared" si="117"/>
        <v>0</v>
      </c>
      <c r="I61" s="125">
        <f t="shared" si="117"/>
        <v>0</v>
      </c>
      <c r="J61" s="125">
        <f t="shared" si="117"/>
        <v>0</v>
      </c>
      <c r="K61" s="125">
        <f t="shared" si="117"/>
        <v>0</v>
      </c>
      <c r="L61" s="125">
        <f t="shared" si="117"/>
        <v>0</v>
      </c>
      <c r="M61" s="108">
        <f t="shared" ref="M61" si="118">M62</f>
        <v>0</v>
      </c>
      <c r="N61" s="125">
        <f t="shared" si="117"/>
        <v>0</v>
      </c>
      <c r="O61" s="125">
        <f t="shared" si="117"/>
        <v>0</v>
      </c>
      <c r="P61" s="125">
        <f t="shared" si="117"/>
        <v>0</v>
      </c>
      <c r="Q61" s="125">
        <f t="shared" si="117"/>
        <v>0</v>
      </c>
      <c r="R61" s="84">
        <f t="shared" si="55"/>
        <v>0</v>
      </c>
      <c r="S61" s="84">
        <f t="shared" si="56"/>
        <v>0</v>
      </c>
      <c r="T61" s="145" t="s">
        <v>434</v>
      </c>
    </row>
    <row r="62" spans="1:20">
      <c r="A62" s="44" t="s">
        <v>25</v>
      </c>
      <c r="B62" s="44" t="s">
        <v>25</v>
      </c>
      <c r="C62" s="44" t="s">
        <v>25</v>
      </c>
      <c r="D62" s="119">
        <v>0</v>
      </c>
      <c r="E62" s="123">
        <v>0</v>
      </c>
      <c r="F62" s="119">
        <v>0</v>
      </c>
      <c r="G62" s="124">
        <v>0</v>
      </c>
      <c r="H62" s="106">
        <f t="shared" ref="H62" si="119">D62-F62</f>
        <v>0</v>
      </c>
      <c r="I62" s="119">
        <f>E62-G62</f>
        <v>0</v>
      </c>
      <c r="J62" s="119">
        <v>0</v>
      </c>
      <c r="K62" s="106">
        <v>0</v>
      </c>
      <c r="L62" s="119">
        <v>0</v>
      </c>
      <c r="M62" s="106">
        <v>0</v>
      </c>
      <c r="N62" s="119">
        <f t="shared" ref="N62" si="120">H62-L62</f>
        <v>0</v>
      </c>
      <c r="O62" s="119">
        <f t="shared" ref="O62" si="121">I62-M62</f>
        <v>0</v>
      </c>
      <c r="P62" s="119">
        <f>L62-J62</f>
        <v>0</v>
      </c>
      <c r="Q62" s="119">
        <f>M62-K62</f>
        <v>0</v>
      </c>
      <c r="R62" s="82">
        <f t="shared" si="55"/>
        <v>0</v>
      </c>
      <c r="S62" s="82">
        <f t="shared" si="56"/>
        <v>0</v>
      </c>
      <c r="T62" s="97" t="s">
        <v>453</v>
      </c>
    </row>
    <row r="63" spans="1:20" ht="110.25" customHeight="1">
      <c r="A63" s="63" t="s">
        <v>232</v>
      </c>
      <c r="B63" s="64" t="s">
        <v>233</v>
      </c>
      <c r="C63" s="65" t="s">
        <v>24</v>
      </c>
      <c r="D63" s="125">
        <f t="shared" ref="D63:Q63" si="122">SUM(D64)</f>
        <v>0</v>
      </c>
      <c r="E63" s="125">
        <f t="shared" si="122"/>
        <v>0</v>
      </c>
      <c r="F63" s="125">
        <f t="shared" si="122"/>
        <v>0</v>
      </c>
      <c r="G63" s="125">
        <f t="shared" si="122"/>
        <v>0</v>
      </c>
      <c r="H63" s="125">
        <f t="shared" si="122"/>
        <v>0</v>
      </c>
      <c r="I63" s="125">
        <f t="shared" si="122"/>
        <v>0</v>
      </c>
      <c r="J63" s="125">
        <f t="shared" si="122"/>
        <v>0</v>
      </c>
      <c r="K63" s="125">
        <f t="shared" si="122"/>
        <v>0</v>
      </c>
      <c r="L63" s="125">
        <f t="shared" si="122"/>
        <v>0</v>
      </c>
      <c r="M63" s="108">
        <f t="shared" ref="M63" si="123">M64</f>
        <v>0</v>
      </c>
      <c r="N63" s="125">
        <f t="shared" si="122"/>
        <v>0</v>
      </c>
      <c r="O63" s="125">
        <f t="shared" si="122"/>
        <v>0</v>
      </c>
      <c r="P63" s="125">
        <f t="shared" si="122"/>
        <v>0</v>
      </c>
      <c r="Q63" s="125">
        <f t="shared" si="122"/>
        <v>0</v>
      </c>
      <c r="R63" s="84">
        <f t="shared" si="55"/>
        <v>0</v>
      </c>
      <c r="S63" s="84">
        <f t="shared" si="56"/>
        <v>0</v>
      </c>
      <c r="T63" s="145" t="s">
        <v>434</v>
      </c>
    </row>
    <row r="64" spans="1:20">
      <c r="A64" s="44" t="s">
        <v>25</v>
      </c>
      <c r="B64" s="44" t="s">
        <v>25</v>
      </c>
      <c r="C64" s="44" t="s">
        <v>25</v>
      </c>
      <c r="D64" s="119">
        <v>0</v>
      </c>
      <c r="E64" s="123">
        <v>0</v>
      </c>
      <c r="F64" s="119">
        <v>0</v>
      </c>
      <c r="G64" s="124">
        <v>0</v>
      </c>
      <c r="H64" s="106">
        <f t="shared" ref="H64" si="124">D64-F64</f>
        <v>0</v>
      </c>
      <c r="I64" s="119">
        <f>E64-G64</f>
        <v>0</v>
      </c>
      <c r="J64" s="119">
        <v>0</v>
      </c>
      <c r="K64" s="106">
        <v>0</v>
      </c>
      <c r="L64" s="119">
        <v>0</v>
      </c>
      <c r="M64" s="106">
        <v>0</v>
      </c>
      <c r="N64" s="119">
        <f t="shared" ref="N64" si="125">H64-L64</f>
        <v>0</v>
      </c>
      <c r="O64" s="119">
        <f t="shared" ref="O64" si="126">I64-M64</f>
        <v>0</v>
      </c>
      <c r="P64" s="119">
        <f>L64-J64</f>
        <v>0</v>
      </c>
      <c r="Q64" s="119">
        <f>M64-K64</f>
        <v>0</v>
      </c>
      <c r="R64" s="82">
        <f t="shared" si="55"/>
        <v>0</v>
      </c>
      <c r="S64" s="82">
        <f t="shared" si="56"/>
        <v>0</v>
      </c>
      <c r="T64" s="97" t="s">
        <v>453</v>
      </c>
    </row>
    <row r="65" spans="1:20" ht="94.5" customHeight="1">
      <c r="A65" s="50" t="s">
        <v>234</v>
      </c>
      <c r="B65" s="51" t="s">
        <v>235</v>
      </c>
      <c r="C65" s="52" t="s">
        <v>24</v>
      </c>
      <c r="D65" s="104">
        <f t="shared" ref="D65:E65" si="127">SUM(D66,D68)</f>
        <v>0</v>
      </c>
      <c r="E65" s="104">
        <f t="shared" si="127"/>
        <v>0.22500000000000001</v>
      </c>
      <c r="F65" s="104">
        <f t="shared" ref="F65:Q65" si="128">SUM(F66,F68)</f>
        <v>0</v>
      </c>
      <c r="G65" s="104">
        <f t="shared" si="128"/>
        <v>0.22500000000000001</v>
      </c>
      <c r="H65" s="104">
        <f t="shared" si="128"/>
        <v>0</v>
      </c>
      <c r="I65" s="104">
        <f t="shared" si="128"/>
        <v>0</v>
      </c>
      <c r="J65" s="104">
        <f t="shared" si="128"/>
        <v>0</v>
      </c>
      <c r="K65" s="104">
        <f t="shared" si="128"/>
        <v>0</v>
      </c>
      <c r="L65" s="104">
        <f t="shared" si="128"/>
        <v>0</v>
      </c>
      <c r="M65" s="104">
        <f t="shared" ref="M65" si="129">M66+M68</f>
        <v>0</v>
      </c>
      <c r="N65" s="104">
        <f t="shared" si="128"/>
        <v>0</v>
      </c>
      <c r="O65" s="104">
        <f t="shared" si="128"/>
        <v>0</v>
      </c>
      <c r="P65" s="104">
        <f t="shared" si="128"/>
        <v>0</v>
      </c>
      <c r="Q65" s="104">
        <f t="shared" si="128"/>
        <v>0</v>
      </c>
      <c r="R65" s="79">
        <f t="shared" si="55"/>
        <v>0</v>
      </c>
      <c r="S65" s="79">
        <f t="shared" si="56"/>
        <v>0</v>
      </c>
      <c r="T65" s="142" t="s">
        <v>434</v>
      </c>
    </row>
    <row r="66" spans="1:20" ht="78.75" customHeight="1">
      <c r="A66" s="53" t="s">
        <v>236</v>
      </c>
      <c r="B66" s="54" t="s">
        <v>237</v>
      </c>
      <c r="C66" s="55" t="s">
        <v>24</v>
      </c>
      <c r="D66" s="105">
        <f t="shared" ref="D66:Q66" si="130">SUM(D67)</f>
        <v>0</v>
      </c>
      <c r="E66" s="105">
        <f t="shared" si="130"/>
        <v>0</v>
      </c>
      <c r="F66" s="105">
        <f t="shared" si="130"/>
        <v>0</v>
      </c>
      <c r="G66" s="105">
        <f t="shared" si="130"/>
        <v>0</v>
      </c>
      <c r="H66" s="105">
        <f t="shared" si="130"/>
        <v>0</v>
      </c>
      <c r="I66" s="105">
        <f t="shared" si="130"/>
        <v>0</v>
      </c>
      <c r="J66" s="105">
        <f t="shared" si="130"/>
        <v>0</v>
      </c>
      <c r="K66" s="105">
        <f t="shared" si="130"/>
        <v>0</v>
      </c>
      <c r="L66" s="105">
        <f t="shared" si="130"/>
        <v>0</v>
      </c>
      <c r="M66" s="107">
        <f t="shared" ref="M66" si="131">M67</f>
        <v>0</v>
      </c>
      <c r="N66" s="105">
        <f t="shared" si="130"/>
        <v>0</v>
      </c>
      <c r="O66" s="105">
        <f t="shared" si="130"/>
        <v>0</v>
      </c>
      <c r="P66" s="105">
        <f t="shared" si="130"/>
        <v>0</v>
      </c>
      <c r="Q66" s="105">
        <f t="shared" si="130"/>
        <v>0</v>
      </c>
      <c r="R66" s="80">
        <f t="shared" si="55"/>
        <v>0</v>
      </c>
      <c r="S66" s="80">
        <f t="shared" si="56"/>
        <v>0</v>
      </c>
      <c r="T66" s="143" t="s">
        <v>434</v>
      </c>
    </row>
    <row r="67" spans="1:20">
      <c r="A67" s="44" t="s">
        <v>25</v>
      </c>
      <c r="B67" s="44" t="s">
        <v>25</v>
      </c>
      <c r="C67" s="44" t="s">
        <v>25</v>
      </c>
      <c r="D67" s="119">
        <v>0</v>
      </c>
      <c r="E67" s="123">
        <v>0</v>
      </c>
      <c r="F67" s="119">
        <v>0</v>
      </c>
      <c r="G67" s="124">
        <v>0</v>
      </c>
      <c r="H67" s="106">
        <v>0</v>
      </c>
      <c r="I67" s="119">
        <v>0</v>
      </c>
      <c r="J67" s="119">
        <v>0</v>
      </c>
      <c r="K67" s="106">
        <v>0</v>
      </c>
      <c r="L67" s="119">
        <v>0</v>
      </c>
      <c r="M67" s="106">
        <v>0</v>
      </c>
      <c r="N67" s="119">
        <f t="shared" ref="N67" si="132">H67-L67</f>
        <v>0</v>
      </c>
      <c r="O67" s="119">
        <f t="shared" ref="O67" si="133">I67-M67</f>
        <v>0</v>
      </c>
      <c r="P67" s="119">
        <f>L67-J67</f>
        <v>0</v>
      </c>
      <c r="Q67" s="119">
        <f>M67-K67</f>
        <v>0</v>
      </c>
      <c r="R67" s="82">
        <f t="shared" si="55"/>
        <v>0</v>
      </c>
      <c r="S67" s="82">
        <f t="shared" si="56"/>
        <v>0</v>
      </c>
      <c r="T67" s="97" t="s">
        <v>453</v>
      </c>
    </row>
    <row r="68" spans="1:20" ht="78.75" customHeight="1">
      <c r="A68" s="53" t="s">
        <v>238</v>
      </c>
      <c r="B68" s="54" t="s">
        <v>239</v>
      </c>
      <c r="C68" s="55" t="s">
        <v>24</v>
      </c>
      <c r="D68" s="105">
        <f t="shared" ref="D68:Q69" si="134">SUM(D69)</f>
        <v>0</v>
      </c>
      <c r="E68" s="105">
        <f t="shared" si="134"/>
        <v>0.22500000000000001</v>
      </c>
      <c r="F68" s="105">
        <f t="shared" si="134"/>
        <v>0</v>
      </c>
      <c r="G68" s="105">
        <f t="shared" si="134"/>
        <v>0.22500000000000001</v>
      </c>
      <c r="H68" s="105">
        <f t="shared" si="134"/>
        <v>0</v>
      </c>
      <c r="I68" s="105">
        <f t="shared" si="134"/>
        <v>0</v>
      </c>
      <c r="J68" s="105">
        <f t="shared" si="134"/>
        <v>0</v>
      </c>
      <c r="K68" s="105">
        <f t="shared" si="134"/>
        <v>0</v>
      </c>
      <c r="L68" s="105">
        <f t="shared" si="134"/>
        <v>0</v>
      </c>
      <c r="M68" s="105">
        <f t="shared" ref="M68:M69" si="135">M69</f>
        <v>0</v>
      </c>
      <c r="N68" s="105">
        <f t="shared" si="134"/>
        <v>0</v>
      </c>
      <c r="O68" s="105">
        <f t="shared" si="134"/>
        <v>0</v>
      </c>
      <c r="P68" s="105">
        <f t="shared" si="134"/>
        <v>0</v>
      </c>
      <c r="Q68" s="105">
        <f t="shared" si="134"/>
        <v>0</v>
      </c>
      <c r="R68" s="80">
        <f t="shared" si="55"/>
        <v>0</v>
      </c>
      <c r="S68" s="80">
        <f t="shared" si="56"/>
        <v>0</v>
      </c>
      <c r="T68" s="143" t="s">
        <v>434</v>
      </c>
    </row>
    <row r="69" spans="1:20">
      <c r="A69" s="38" t="s">
        <v>240</v>
      </c>
      <c r="B69" s="42" t="s">
        <v>73</v>
      </c>
      <c r="C69" s="40" t="s">
        <v>24</v>
      </c>
      <c r="D69" s="101">
        <f t="shared" si="134"/>
        <v>0</v>
      </c>
      <c r="E69" s="101">
        <f t="shared" si="134"/>
        <v>0.22500000000000001</v>
      </c>
      <c r="F69" s="101">
        <f t="shared" si="134"/>
        <v>0</v>
      </c>
      <c r="G69" s="101">
        <f t="shared" si="134"/>
        <v>0.22500000000000001</v>
      </c>
      <c r="H69" s="101">
        <f t="shared" si="134"/>
        <v>0</v>
      </c>
      <c r="I69" s="101">
        <f t="shared" si="134"/>
        <v>0</v>
      </c>
      <c r="J69" s="101">
        <f t="shared" si="134"/>
        <v>0</v>
      </c>
      <c r="K69" s="101">
        <f t="shared" si="134"/>
        <v>0</v>
      </c>
      <c r="L69" s="101">
        <f t="shared" si="134"/>
        <v>0</v>
      </c>
      <c r="M69" s="101">
        <f t="shared" si="135"/>
        <v>0</v>
      </c>
      <c r="N69" s="101">
        <f t="shared" si="134"/>
        <v>0</v>
      </c>
      <c r="O69" s="101">
        <f t="shared" si="134"/>
        <v>0</v>
      </c>
      <c r="P69" s="101">
        <f t="shared" si="134"/>
        <v>0</v>
      </c>
      <c r="Q69" s="101">
        <f t="shared" si="134"/>
        <v>0</v>
      </c>
      <c r="R69" s="76">
        <f t="shared" si="55"/>
        <v>0</v>
      </c>
      <c r="S69" s="76">
        <f t="shared" si="56"/>
        <v>0</v>
      </c>
      <c r="T69" s="139" t="s">
        <v>434</v>
      </c>
    </row>
    <row r="70" spans="1:20" ht="63" customHeight="1">
      <c r="A70" s="56" t="s">
        <v>241</v>
      </c>
      <c r="B70" s="60" t="s">
        <v>242</v>
      </c>
      <c r="C70" s="58" t="s">
        <v>243</v>
      </c>
      <c r="D70" s="115">
        <v>0</v>
      </c>
      <c r="E70" s="116">
        <v>0.22500000000000001</v>
      </c>
      <c r="F70" s="115">
        <v>0</v>
      </c>
      <c r="G70" s="117">
        <v>0.22500000000000001</v>
      </c>
      <c r="H70" s="118">
        <f t="shared" ref="H70" si="136">D70-F70</f>
        <v>0</v>
      </c>
      <c r="I70" s="115">
        <f>E70-G70</f>
        <v>0</v>
      </c>
      <c r="J70" s="115">
        <v>0</v>
      </c>
      <c r="K70" s="106">
        <v>0</v>
      </c>
      <c r="L70" s="115">
        <v>0</v>
      </c>
      <c r="M70" s="106">
        <v>0</v>
      </c>
      <c r="N70" s="115">
        <f t="shared" ref="N70" si="137">H70-L70</f>
        <v>0</v>
      </c>
      <c r="O70" s="115">
        <v>0</v>
      </c>
      <c r="P70" s="115">
        <f>L70-J70</f>
        <v>0</v>
      </c>
      <c r="Q70" s="115">
        <f>M70-K70</f>
        <v>0</v>
      </c>
      <c r="R70" s="81">
        <f t="shared" si="55"/>
        <v>0</v>
      </c>
      <c r="S70" s="81">
        <f t="shared" si="56"/>
        <v>0</v>
      </c>
      <c r="T70" s="144" t="s">
        <v>25</v>
      </c>
    </row>
    <row r="71" spans="1:20" ht="47.25" customHeight="1">
      <c r="A71" s="47" t="s">
        <v>244</v>
      </c>
      <c r="B71" s="48" t="s">
        <v>245</v>
      </c>
      <c r="C71" s="49" t="s">
        <v>24</v>
      </c>
      <c r="D71" s="103">
        <f t="shared" ref="D71:E71" si="138">SUM(D72,D127,D147,D165)</f>
        <v>0</v>
      </c>
      <c r="E71" s="103">
        <f t="shared" si="138"/>
        <v>73.12</v>
      </c>
      <c r="F71" s="103">
        <f t="shared" ref="F71:Q71" si="139">SUM(F72,F127,F147,F165)</f>
        <v>0</v>
      </c>
      <c r="G71" s="103">
        <f t="shared" si="139"/>
        <v>23.210999999999999</v>
      </c>
      <c r="H71" s="103">
        <f t="shared" si="139"/>
        <v>0</v>
      </c>
      <c r="I71" s="103">
        <f t="shared" si="139"/>
        <v>49.909000000000006</v>
      </c>
      <c r="J71" s="103">
        <f t="shared" si="139"/>
        <v>0</v>
      </c>
      <c r="K71" s="103">
        <f t="shared" si="139"/>
        <v>13.594999999999999</v>
      </c>
      <c r="L71" s="103">
        <f t="shared" si="139"/>
        <v>0</v>
      </c>
      <c r="M71" s="103">
        <f t="shared" ref="M71" si="140">M72+M127+M147+M165</f>
        <v>12.618</v>
      </c>
      <c r="N71" s="103">
        <f t="shared" si="139"/>
        <v>0</v>
      </c>
      <c r="O71" s="103">
        <f t="shared" si="139"/>
        <v>36.314000000000007</v>
      </c>
      <c r="P71" s="103">
        <f t="shared" si="139"/>
        <v>0</v>
      </c>
      <c r="Q71" s="103">
        <f t="shared" si="139"/>
        <v>-0.9769999999999992</v>
      </c>
      <c r="R71" s="78">
        <f t="shared" si="55"/>
        <v>0</v>
      </c>
      <c r="S71" s="78">
        <f t="shared" si="56"/>
        <v>-7.1864656123574733E-2</v>
      </c>
      <c r="T71" s="141" t="s">
        <v>434</v>
      </c>
    </row>
    <row r="72" spans="1:20" ht="78.75" customHeight="1">
      <c r="A72" s="50" t="s">
        <v>246</v>
      </c>
      <c r="B72" s="51" t="s">
        <v>247</v>
      </c>
      <c r="C72" s="52" t="s">
        <v>24</v>
      </c>
      <c r="D72" s="104">
        <f t="shared" ref="D72:E72" si="141">SUM(D73,D75)</f>
        <v>0</v>
      </c>
      <c r="E72" s="104">
        <f t="shared" si="141"/>
        <v>32.642000000000003</v>
      </c>
      <c r="F72" s="104">
        <f t="shared" ref="F72:Q72" si="142">SUM(F73,F75)</f>
        <v>0</v>
      </c>
      <c r="G72" s="104">
        <f t="shared" si="142"/>
        <v>14.716000000000001</v>
      </c>
      <c r="H72" s="104">
        <f t="shared" si="142"/>
        <v>0</v>
      </c>
      <c r="I72" s="104">
        <f t="shared" si="142"/>
        <v>17.925999999999998</v>
      </c>
      <c r="J72" s="104">
        <f t="shared" si="142"/>
        <v>0</v>
      </c>
      <c r="K72" s="104">
        <f t="shared" si="142"/>
        <v>5.4119999999999999</v>
      </c>
      <c r="L72" s="104">
        <f t="shared" si="142"/>
        <v>0</v>
      </c>
      <c r="M72" s="104">
        <f t="shared" ref="M72" si="143">M73+M75</f>
        <v>4.9749999999999996</v>
      </c>
      <c r="N72" s="104">
        <f t="shared" si="142"/>
        <v>0</v>
      </c>
      <c r="O72" s="104">
        <f t="shared" si="142"/>
        <v>12.514000000000001</v>
      </c>
      <c r="P72" s="104">
        <f t="shared" si="142"/>
        <v>0</v>
      </c>
      <c r="Q72" s="104">
        <f t="shared" si="142"/>
        <v>-0.43699999999999933</v>
      </c>
      <c r="R72" s="79">
        <f t="shared" si="55"/>
        <v>0</v>
      </c>
      <c r="S72" s="79">
        <f t="shared" si="56"/>
        <v>-8.0746489283074707E-2</v>
      </c>
      <c r="T72" s="142" t="s">
        <v>434</v>
      </c>
    </row>
    <row r="73" spans="1:20" ht="31.5">
      <c r="A73" s="53" t="s">
        <v>248</v>
      </c>
      <c r="B73" s="54" t="s">
        <v>249</v>
      </c>
      <c r="C73" s="55" t="s">
        <v>24</v>
      </c>
      <c r="D73" s="105">
        <f t="shared" ref="D73:Q73" si="144">SUM(D74)</f>
        <v>0</v>
      </c>
      <c r="E73" s="105">
        <f t="shared" si="144"/>
        <v>0</v>
      </c>
      <c r="F73" s="105">
        <f t="shared" si="144"/>
        <v>0</v>
      </c>
      <c r="G73" s="105">
        <f t="shared" si="144"/>
        <v>0</v>
      </c>
      <c r="H73" s="105">
        <f t="shared" si="144"/>
        <v>0</v>
      </c>
      <c r="I73" s="105">
        <f t="shared" si="144"/>
        <v>0</v>
      </c>
      <c r="J73" s="105">
        <f t="shared" si="144"/>
        <v>0</v>
      </c>
      <c r="K73" s="105">
        <f t="shared" si="144"/>
        <v>0</v>
      </c>
      <c r="L73" s="105">
        <f t="shared" si="144"/>
        <v>0</v>
      </c>
      <c r="M73" s="107">
        <f t="shared" ref="M73" si="145">M74</f>
        <v>0</v>
      </c>
      <c r="N73" s="105">
        <f t="shared" si="144"/>
        <v>0</v>
      </c>
      <c r="O73" s="105">
        <f t="shared" si="144"/>
        <v>0</v>
      </c>
      <c r="P73" s="105">
        <f t="shared" si="144"/>
        <v>0</v>
      </c>
      <c r="Q73" s="105">
        <f t="shared" si="144"/>
        <v>0</v>
      </c>
      <c r="R73" s="80">
        <f t="shared" si="55"/>
        <v>0</v>
      </c>
      <c r="S73" s="80">
        <f t="shared" si="56"/>
        <v>0</v>
      </c>
      <c r="T73" s="143" t="s">
        <v>434</v>
      </c>
    </row>
    <row r="74" spans="1:20">
      <c r="A74" s="44" t="s">
        <v>25</v>
      </c>
      <c r="B74" s="44" t="s">
        <v>25</v>
      </c>
      <c r="C74" s="44" t="s">
        <v>25</v>
      </c>
      <c r="D74" s="119">
        <v>0</v>
      </c>
      <c r="E74" s="123">
        <v>0</v>
      </c>
      <c r="F74" s="119">
        <v>0</v>
      </c>
      <c r="G74" s="124">
        <v>0</v>
      </c>
      <c r="H74" s="106">
        <f t="shared" ref="H74" si="146">D74-F74</f>
        <v>0</v>
      </c>
      <c r="I74" s="119">
        <f>E74-G74</f>
        <v>0</v>
      </c>
      <c r="J74" s="119">
        <v>0</v>
      </c>
      <c r="K74" s="106">
        <v>0</v>
      </c>
      <c r="L74" s="119">
        <v>0</v>
      </c>
      <c r="M74" s="106">
        <v>0</v>
      </c>
      <c r="N74" s="119">
        <f t="shared" ref="N74" si="147">H74-L74</f>
        <v>0</v>
      </c>
      <c r="O74" s="119">
        <f t="shared" ref="O74" si="148">I74-M74</f>
        <v>0</v>
      </c>
      <c r="P74" s="119">
        <f>L74-J74</f>
        <v>0</v>
      </c>
      <c r="Q74" s="119">
        <f>M74-K74</f>
        <v>0</v>
      </c>
      <c r="R74" s="82">
        <f t="shared" si="55"/>
        <v>0</v>
      </c>
      <c r="S74" s="82">
        <f t="shared" si="56"/>
        <v>0</v>
      </c>
      <c r="T74" s="97" t="s">
        <v>453</v>
      </c>
    </row>
    <row r="75" spans="1:20" ht="63" customHeight="1">
      <c r="A75" s="53" t="s">
        <v>250</v>
      </c>
      <c r="B75" s="54" t="s">
        <v>251</v>
      </c>
      <c r="C75" s="55" t="s">
        <v>24</v>
      </c>
      <c r="D75" s="105">
        <f t="shared" ref="D75:E75" si="149">SUM(D76,D88)</f>
        <v>0</v>
      </c>
      <c r="E75" s="105">
        <f t="shared" si="149"/>
        <v>32.642000000000003</v>
      </c>
      <c r="F75" s="105">
        <f t="shared" ref="F75:Q75" si="150">SUM(F76,F88)</f>
        <v>0</v>
      </c>
      <c r="G75" s="105">
        <f t="shared" si="150"/>
        <v>14.716000000000001</v>
      </c>
      <c r="H75" s="105">
        <f t="shared" si="150"/>
        <v>0</v>
      </c>
      <c r="I75" s="105">
        <f t="shared" si="150"/>
        <v>17.925999999999998</v>
      </c>
      <c r="J75" s="105">
        <f t="shared" si="150"/>
        <v>0</v>
      </c>
      <c r="K75" s="105">
        <f t="shared" si="150"/>
        <v>5.4119999999999999</v>
      </c>
      <c r="L75" s="105">
        <f t="shared" si="150"/>
        <v>0</v>
      </c>
      <c r="M75" s="105">
        <f t="shared" ref="M75" si="151">M76+M88</f>
        <v>4.9749999999999996</v>
      </c>
      <c r="N75" s="105">
        <f t="shared" si="150"/>
        <v>0</v>
      </c>
      <c r="O75" s="105">
        <f t="shared" si="150"/>
        <v>12.514000000000001</v>
      </c>
      <c r="P75" s="105">
        <f t="shared" si="150"/>
        <v>0</v>
      </c>
      <c r="Q75" s="105">
        <f t="shared" si="150"/>
        <v>-0.43699999999999933</v>
      </c>
      <c r="R75" s="80">
        <f t="shared" si="55"/>
        <v>0</v>
      </c>
      <c r="S75" s="80">
        <f t="shared" si="56"/>
        <v>-8.0746489283074707E-2</v>
      </c>
      <c r="T75" s="143" t="s">
        <v>434</v>
      </c>
    </row>
    <row r="76" spans="1:20">
      <c r="A76" s="28" t="s">
        <v>252</v>
      </c>
      <c r="B76" s="29" t="s">
        <v>30</v>
      </c>
      <c r="C76" s="23" t="s">
        <v>24</v>
      </c>
      <c r="D76" s="100">
        <f t="shared" ref="D76:E76" si="152">SUM(D77:D87)</f>
        <v>0</v>
      </c>
      <c r="E76" s="100">
        <f t="shared" si="152"/>
        <v>11.664</v>
      </c>
      <c r="F76" s="100">
        <f t="shared" ref="F76:Q76" si="153">SUM(F77:F87)</f>
        <v>0</v>
      </c>
      <c r="G76" s="100">
        <f t="shared" ref="G76" si="154">SUM(G77:G87)</f>
        <v>1.615</v>
      </c>
      <c r="H76" s="100">
        <f t="shared" si="153"/>
        <v>0</v>
      </c>
      <c r="I76" s="100">
        <f t="shared" si="153"/>
        <v>10.049000000000001</v>
      </c>
      <c r="J76" s="100">
        <f t="shared" si="153"/>
        <v>0</v>
      </c>
      <c r="K76" s="100">
        <f t="shared" si="153"/>
        <v>0.74</v>
      </c>
      <c r="L76" s="100">
        <f t="shared" si="153"/>
        <v>0</v>
      </c>
      <c r="M76" s="100">
        <f t="shared" si="153"/>
        <v>0.61299999999999999</v>
      </c>
      <c r="N76" s="100">
        <f t="shared" si="153"/>
        <v>0</v>
      </c>
      <c r="O76" s="100">
        <f t="shared" si="153"/>
        <v>9.3090000000000011</v>
      </c>
      <c r="P76" s="100">
        <f t="shared" si="153"/>
        <v>0</v>
      </c>
      <c r="Q76" s="100">
        <f t="shared" si="153"/>
        <v>-0.12699999999999995</v>
      </c>
      <c r="R76" s="24">
        <f t="shared" si="55"/>
        <v>0</v>
      </c>
      <c r="S76" s="24">
        <f t="shared" si="56"/>
        <v>-0.17162162162162165</v>
      </c>
      <c r="T76" s="146" t="s">
        <v>434</v>
      </c>
    </row>
    <row r="77" spans="1:20" ht="63" customHeight="1">
      <c r="A77" s="31" t="s">
        <v>253</v>
      </c>
      <c r="B77" s="59" t="s">
        <v>254</v>
      </c>
      <c r="C77" s="33" t="s">
        <v>55</v>
      </c>
      <c r="D77" s="119">
        <v>0</v>
      </c>
      <c r="E77" s="126">
        <v>0</v>
      </c>
      <c r="F77" s="119">
        <v>0</v>
      </c>
      <c r="G77" s="127">
        <v>0</v>
      </c>
      <c r="H77" s="106">
        <f t="shared" ref="H77:H87" si="155">D77-F77</f>
        <v>0</v>
      </c>
      <c r="I77" s="119">
        <f t="shared" ref="I77:I87" si="156">E77-G77</f>
        <v>0</v>
      </c>
      <c r="J77" s="119">
        <v>0</v>
      </c>
      <c r="K77" s="106">
        <v>0</v>
      </c>
      <c r="L77" s="119">
        <v>0</v>
      </c>
      <c r="M77" s="106">
        <v>0</v>
      </c>
      <c r="N77" s="119">
        <f t="shared" ref="N77:N87" si="157">H77-L77</f>
        <v>0</v>
      </c>
      <c r="O77" s="119">
        <f t="shared" ref="O77:O86" si="158">I77-M77</f>
        <v>0</v>
      </c>
      <c r="P77" s="119">
        <f t="shared" ref="P77:P87" si="159">L77-J77</f>
        <v>0</v>
      </c>
      <c r="Q77" s="119">
        <f t="shared" ref="Q77:Q87" si="160">M77-K77</f>
        <v>0</v>
      </c>
      <c r="R77" s="82">
        <f t="shared" si="55"/>
        <v>0</v>
      </c>
      <c r="S77" s="82">
        <f t="shared" si="56"/>
        <v>0</v>
      </c>
      <c r="T77" s="97" t="s">
        <v>453</v>
      </c>
    </row>
    <row r="78" spans="1:20" ht="47.25" customHeight="1">
      <c r="A78" s="31" t="s">
        <v>255</v>
      </c>
      <c r="B78" s="66" t="s">
        <v>56</v>
      </c>
      <c r="C78" s="33" t="s">
        <v>57</v>
      </c>
      <c r="D78" s="119">
        <v>0</v>
      </c>
      <c r="E78" s="127">
        <v>0</v>
      </c>
      <c r="F78" s="119">
        <v>0</v>
      </c>
      <c r="G78" s="127">
        <v>0</v>
      </c>
      <c r="H78" s="106">
        <f t="shared" si="155"/>
        <v>0</v>
      </c>
      <c r="I78" s="119">
        <f t="shared" si="156"/>
        <v>0</v>
      </c>
      <c r="J78" s="119">
        <v>0</v>
      </c>
      <c r="K78" s="106">
        <v>0</v>
      </c>
      <c r="L78" s="119">
        <v>0</v>
      </c>
      <c r="M78" s="106">
        <v>0</v>
      </c>
      <c r="N78" s="119">
        <f t="shared" si="157"/>
        <v>0</v>
      </c>
      <c r="O78" s="119">
        <f t="shared" si="158"/>
        <v>0</v>
      </c>
      <c r="P78" s="119">
        <f t="shared" si="159"/>
        <v>0</v>
      </c>
      <c r="Q78" s="119">
        <f t="shared" si="160"/>
        <v>0</v>
      </c>
      <c r="R78" s="82">
        <f t="shared" si="55"/>
        <v>0</v>
      </c>
      <c r="S78" s="82">
        <f t="shared" si="56"/>
        <v>0</v>
      </c>
      <c r="T78" s="97" t="s">
        <v>453</v>
      </c>
    </row>
    <row r="79" spans="1:20" ht="47.25" customHeight="1">
      <c r="A79" s="56" t="s">
        <v>256</v>
      </c>
      <c r="B79" s="60" t="s">
        <v>257</v>
      </c>
      <c r="C79" s="67" t="s">
        <v>58</v>
      </c>
      <c r="D79" s="115">
        <v>0</v>
      </c>
      <c r="E79" s="127">
        <v>0.47</v>
      </c>
      <c r="F79" s="115">
        <v>0</v>
      </c>
      <c r="G79" s="117">
        <v>0.47</v>
      </c>
      <c r="H79" s="106">
        <f t="shared" si="155"/>
        <v>0</v>
      </c>
      <c r="I79" s="115">
        <f t="shared" si="156"/>
        <v>0</v>
      </c>
      <c r="J79" s="115">
        <v>0</v>
      </c>
      <c r="K79" s="106">
        <v>0</v>
      </c>
      <c r="L79" s="115">
        <v>0</v>
      </c>
      <c r="M79" s="106">
        <v>0</v>
      </c>
      <c r="N79" s="115">
        <f t="shared" si="157"/>
        <v>0</v>
      </c>
      <c r="O79" s="115">
        <v>0</v>
      </c>
      <c r="P79" s="115">
        <f t="shared" si="159"/>
        <v>0</v>
      </c>
      <c r="Q79" s="115">
        <f t="shared" si="160"/>
        <v>0</v>
      </c>
      <c r="R79" s="81">
        <f t="shared" si="55"/>
        <v>0</v>
      </c>
      <c r="S79" s="81">
        <f t="shared" si="56"/>
        <v>0</v>
      </c>
      <c r="T79" s="97" t="s">
        <v>453</v>
      </c>
    </row>
    <row r="80" spans="1:20" ht="31.5" customHeight="1">
      <c r="A80" s="31" t="s">
        <v>258</v>
      </c>
      <c r="B80" s="66" t="s">
        <v>59</v>
      </c>
      <c r="C80" s="37" t="s">
        <v>60</v>
      </c>
      <c r="D80" s="119">
        <v>0</v>
      </c>
      <c r="E80" s="127">
        <v>0.76100000000000012</v>
      </c>
      <c r="F80" s="119">
        <v>0</v>
      </c>
      <c r="G80" s="127">
        <v>0</v>
      </c>
      <c r="H80" s="106">
        <f t="shared" si="155"/>
        <v>0</v>
      </c>
      <c r="I80" s="119">
        <f t="shared" si="156"/>
        <v>0.76100000000000012</v>
      </c>
      <c r="J80" s="119">
        <v>0</v>
      </c>
      <c r="K80" s="106">
        <v>0</v>
      </c>
      <c r="L80" s="119">
        <v>0</v>
      </c>
      <c r="M80" s="106">
        <v>0</v>
      </c>
      <c r="N80" s="119">
        <f t="shared" si="157"/>
        <v>0</v>
      </c>
      <c r="O80" s="119">
        <f t="shared" si="158"/>
        <v>0.76100000000000012</v>
      </c>
      <c r="P80" s="119">
        <f t="shared" si="159"/>
        <v>0</v>
      </c>
      <c r="Q80" s="119">
        <f t="shared" si="160"/>
        <v>0</v>
      </c>
      <c r="R80" s="82">
        <f t="shared" si="55"/>
        <v>0</v>
      </c>
      <c r="S80" s="82">
        <f t="shared" si="56"/>
        <v>0</v>
      </c>
      <c r="T80" s="97" t="s">
        <v>453</v>
      </c>
    </row>
    <row r="81" spans="1:20" ht="47.25" customHeight="1">
      <c r="A81" s="31" t="s">
        <v>259</v>
      </c>
      <c r="B81" s="66" t="s">
        <v>61</v>
      </c>
      <c r="C81" s="33" t="s">
        <v>62</v>
      </c>
      <c r="D81" s="119">
        <v>0</v>
      </c>
      <c r="E81" s="126">
        <v>0.58399999999999996</v>
      </c>
      <c r="F81" s="119">
        <v>0</v>
      </c>
      <c r="G81" s="127">
        <v>0</v>
      </c>
      <c r="H81" s="106">
        <f t="shared" si="155"/>
        <v>0</v>
      </c>
      <c r="I81" s="119">
        <f t="shared" si="156"/>
        <v>0.58399999999999996</v>
      </c>
      <c r="J81" s="119">
        <v>0</v>
      </c>
      <c r="K81" s="128">
        <v>0.58399999999999996</v>
      </c>
      <c r="L81" s="119">
        <v>0</v>
      </c>
      <c r="M81" s="109">
        <v>0.52500000000000002</v>
      </c>
      <c r="N81" s="119">
        <f t="shared" si="157"/>
        <v>0</v>
      </c>
      <c r="O81" s="119">
        <v>0</v>
      </c>
      <c r="P81" s="119">
        <f t="shared" si="159"/>
        <v>0</v>
      </c>
      <c r="Q81" s="119">
        <f t="shared" si="160"/>
        <v>-5.8999999999999941E-2</v>
      </c>
      <c r="R81" s="82">
        <f t="shared" si="55"/>
        <v>0</v>
      </c>
      <c r="S81" s="82">
        <f t="shared" si="56"/>
        <v>-0.10102739726027388</v>
      </c>
      <c r="T81" s="98" t="s">
        <v>454</v>
      </c>
    </row>
    <row r="82" spans="1:20" ht="47.25" customHeight="1">
      <c r="A82" s="56" t="s">
        <v>260</v>
      </c>
      <c r="B82" s="60" t="s">
        <v>261</v>
      </c>
      <c r="C82" s="67" t="s">
        <v>63</v>
      </c>
      <c r="D82" s="115">
        <v>0</v>
      </c>
      <c r="E82" s="127">
        <v>0.47199999999999998</v>
      </c>
      <c r="F82" s="115">
        <v>0</v>
      </c>
      <c r="G82" s="117">
        <v>0.47199999999999998</v>
      </c>
      <c r="H82" s="106">
        <f t="shared" si="155"/>
        <v>0</v>
      </c>
      <c r="I82" s="115">
        <f t="shared" si="156"/>
        <v>0</v>
      </c>
      <c r="J82" s="115">
        <v>0</v>
      </c>
      <c r="K82" s="106">
        <v>0</v>
      </c>
      <c r="L82" s="115">
        <v>0</v>
      </c>
      <c r="M82" s="106">
        <v>0</v>
      </c>
      <c r="N82" s="115">
        <f t="shared" si="157"/>
        <v>0</v>
      </c>
      <c r="O82" s="115">
        <v>0</v>
      </c>
      <c r="P82" s="115">
        <f t="shared" si="159"/>
        <v>0</v>
      </c>
      <c r="Q82" s="115">
        <f t="shared" si="160"/>
        <v>0</v>
      </c>
      <c r="R82" s="81">
        <f t="shared" si="55"/>
        <v>0</v>
      </c>
      <c r="S82" s="81">
        <f t="shared" si="56"/>
        <v>0</v>
      </c>
      <c r="T82" s="97" t="s">
        <v>453</v>
      </c>
    </row>
    <row r="83" spans="1:20" ht="47.25" customHeight="1">
      <c r="A83" s="31" t="s">
        <v>262</v>
      </c>
      <c r="B83" s="35" t="s">
        <v>64</v>
      </c>
      <c r="C83" s="33" t="s">
        <v>65</v>
      </c>
      <c r="D83" s="119">
        <v>0</v>
      </c>
      <c r="E83" s="127">
        <v>0</v>
      </c>
      <c r="F83" s="119">
        <v>0</v>
      </c>
      <c r="G83" s="127">
        <v>0</v>
      </c>
      <c r="H83" s="106">
        <f t="shared" si="155"/>
        <v>0</v>
      </c>
      <c r="I83" s="119">
        <f t="shared" si="156"/>
        <v>0</v>
      </c>
      <c r="J83" s="119">
        <v>0</v>
      </c>
      <c r="K83" s="106">
        <v>0</v>
      </c>
      <c r="L83" s="119">
        <v>0</v>
      </c>
      <c r="M83" s="106">
        <v>0</v>
      </c>
      <c r="N83" s="119">
        <f t="shared" si="157"/>
        <v>0</v>
      </c>
      <c r="O83" s="119">
        <f t="shared" si="158"/>
        <v>0</v>
      </c>
      <c r="P83" s="119">
        <f t="shared" si="159"/>
        <v>0</v>
      </c>
      <c r="Q83" s="119">
        <f t="shared" si="160"/>
        <v>0</v>
      </c>
      <c r="R83" s="82">
        <f t="shared" si="55"/>
        <v>0</v>
      </c>
      <c r="S83" s="82">
        <f t="shared" si="56"/>
        <v>0</v>
      </c>
      <c r="T83" s="97" t="s">
        <v>453</v>
      </c>
    </row>
    <row r="84" spans="1:20" ht="31.5">
      <c r="A84" s="31" t="s">
        <v>263</v>
      </c>
      <c r="B84" s="35" t="s">
        <v>66</v>
      </c>
      <c r="C84" s="37" t="s">
        <v>67</v>
      </c>
      <c r="D84" s="119">
        <v>0</v>
      </c>
      <c r="E84" s="127">
        <v>0.30200000000000005</v>
      </c>
      <c r="F84" s="119">
        <v>0</v>
      </c>
      <c r="G84" s="127">
        <v>0</v>
      </c>
      <c r="H84" s="106">
        <f t="shared" si="155"/>
        <v>0</v>
      </c>
      <c r="I84" s="119">
        <f t="shared" si="156"/>
        <v>0.30200000000000005</v>
      </c>
      <c r="J84" s="119">
        <v>0</v>
      </c>
      <c r="K84" s="106">
        <v>0</v>
      </c>
      <c r="L84" s="119">
        <v>0</v>
      </c>
      <c r="M84" s="106">
        <v>0</v>
      </c>
      <c r="N84" s="119">
        <f t="shared" si="157"/>
        <v>0</v>
      </c>
      <c r="O84" s="119">
        <f t="shared" si="158"/>
        <v>0.30200000000000005</v>
      </c>
      <c r="P84" s="119">
        <f t="shared" si="159"/>
        <v>0</v>
      </c>
      <c r="Q84" s="119">
        <f t="shared" si="160"/>
        <v>0</v>
      </c>
      <c r="R84" s="82">
        <f t="shared" si="55"/>
        <v>0</v>
      </c>
      <c r="S84" s="82">
        <f t="shared" si="56"/>
        <v>0</v>
      </c>
      <c r="T84" s="97" t="s">
        <v>453</v>
      </c>
    </row>
    <row r="85" spans="1:20" ht="31.5">
      <c r="A85" s="31" t="s">
        <v>264</v>
      </c>
      <c r="B85" s="35" t="s">
        <v>68</v>
      </c>
      <c r="C85" s="33" t="s">
        <v>69</v>
      </c>
      <c r="D85" s="119">
        <v>0</v>
      </c>
      <c r="E85" s="126">
        <v>0.156</v>
      </c>
      <c r="F85" s="119">
        <v>0</v>
      </c>
      <c r="G85" s="127">
        <v>0</v>
      </c>
      <c r="H85" s="106">
        <f t="shared" si="155"/>
        <v>0</v>
      </c>
      <c r="I85" s="119">
        <f t="shared" si="156"/>
        <v>0.156</v>
      </c>
      <c r="J85" s="119">
        <v>0</v>
      </c>
      <c r="K85" s="128">
        <v>0.156</v>
      </c>
      <c r="L85" s="119">
        <v>0</v>
      </c>
      <c r="M85" s="109">
        <v>8.7999999999999995E-2</v>
      </c>
      <c r="N85" s="119">
        <f t="shared" si="157"/>
        <v>0</v>
      </c>
      <c r="O85" s="119">
        <v>0</v>
      </c>
      <c r="P85" s="119">
        <f t="shared" si="159"/>
        <v>0</v>
      </c>
      <c r="Q85" s="119">
        <f t="shared" si="160"/>
        <v>-6.8000000000000005E-2</v>
      </c>
      <c r="R85" s="82">
        <f t="shared" si="55"/>
        <v>0</v>
      </c>
      <c r="S85" s="82">
        <f t="shared" si="56"/>
        <v>-0.4358974358974359</v>
      </c>
      <c r="T85" s="98" t="s">
        <v>454</v>
      </c>
    </row>
    <row r="86" spans="1:20" ht="78.75" customHeight="1">
      <c r="A86" s="31" t="s">
        <v>265</v>
      </c>
      <c r="B86" s="66" t="s">
        <v>70</v>
      </c>
      <c r="C86" s="33" t="s">
        <v>71</v>
      </c>
      <c r="D86" s="119">
        <v>0</v>
      </c>
      <c r="E86" s="127">
        <v>8.2460000000000004</v>
      </c>
      <c r="F86" s="119">
        <v>0</v>
      </c>
      <c r="G86" s="127">
        <v>0</v>
      </c>
      <c r="H86" s="106">
        <f t="shared" si="155"/>
        <v>0</v>
      </c>
      <c r="I86" s="119">
        <f t="shared" si="156"/>
        <v>8.2460000000000004</v>
      </c>
      <c r="J86" s="119">
        <v>0</v>
      </c>
      <c r="K86" s="106">
        <v>0</v>
      </c>
      <c r="L86" s="119">
        <v>0</v>
      </c>
      <c r="M86" s="106">
        <v>0</v>
      </c>
      <c r="N86" s="119">
        <f t="shared" si="157"/>
        <v>0</v>
      </c>
      <c r="O86" s="119">
        <f t="shared" si="158"/>
        <v>8.2460000000000004</v>
      </c>
      <c r="P86" s="119">
        <f t="shared" si="159"/>
        <v>0</v>
      </c>
      <c r="Q86" s="119">
        <f t="shared" si="160"/>
        <v>0</v>
      </c>
      <c r="R86" s="82">
        <f t="shared" si="55"/>
        <v>0</v>
      </c>
      <c r="S86" s="82">
        <f t="shared" si="56"/>
        <v>0</v>
      </c>
      <c r="T86" s="97" t="s">
        <v>453</v>
      </c>
    </row>
    <row r="87" spans="1:20" ht="78.75" customHeight="1">
      <c r="A87" s="56" t="s">
        <v>266</v>
      </c>
      <c r="B87" s="60" t="s">
        <v>267</v>
      </c>
      <c r="C87" s="67" t="s">
        <v>72</v>
      </c>
      <c r="D87" s="115">
        <v>0</v>
      </c>
      <c r="E87" s="127">
        <v>0.67300000000000004</v>
      </c>
      <c r="F87" s="115">
        <v>0</v>
      </c>
      <c r="G87" s="117">
        <v>0.67300000000000004</v>
      </c>
      <c r="H87" s="106">
        <f t="shared" si="155"/>
        <v>0</v>
      </c>
      <c r="I87" s="115">
        <f t="shared" si="156"/>
        <v>0</v>
      </c>
      <c r="J87" s="115">
        <v>0</v>
      </c>
      <c r="K87" s="106">
        <v>0</v>
      </c>
      <c r="L87" s="115">
        <v>0</v>
      </c>
      <c r="M87" s="106">
        <v>0</v>
      </c>
      <c r="N87" s="115">
        <f t="shared" si="157"/>
        <v>0</v>
      </c>
      <c r="O87" s="115">
        <v>0</v>
      </c>
      <c r="P87" s="115">
        <f t="shared" si="159"/>
        <v>0</v>
      </c>
      <c r="Q87" s="115">
        <f t="shared" si="160"/>
        <v>0</v>
      </c>
      <c r="R87" s="81">
        <f t="shared" si="55"/>
        <v>0</v>
      </c>
      <c r="S87" s="81">
        <f t="shared" si="56"/>
        <v>0</v>
      </c>
      <c r="T87" s="97" t="s">
        <v>453</v>
      </c>
    </row>
    <row r="88" spans="1:20">
      <c r="A88" s="38" t="s">
        <v>268</v>
      </c>
      <c r="B88" s="39" t="s">
        <v>73</v>
      </c>
      <c r="C88" s="40" t="s">
        <v>24</v>
      </c>
      <c r="D88" s="101">
        <f t="shared" ref="D88:Q88" si="161">SUM(D89:D126)</f>
        <v>0</v>
      </c>
      <c r="E88" s="101">
        <f t="shared" si="161"/>
        <v>20.978000000000005</v>
      </c>
      <c r="F88" s="101">
        <f t="shared" si="161"/>
        <v>0</v>
      </c>
      <c r="G88" s="101">
        <f t="shared" si="161"/>
        <v>13.101000000000001</v>
      </c>
      <c r="H88" s="101">
        <f t="shared" si="161"/>
        <v>0</v>
      </c>
      <c r="I88" s="101">
        <f t="shared" si="161"/>
        <v>7.876999999999998</v>
      </c>
      <c r="J88" s="101">
        <f t="shared" si="161"/>
        <v>0</v>
      </c>
      <c r="K88" s="101">
        <f t="shared" si="161"/>
        <v>4.6719999999999997</v>
      </c>
      <c r="L88" s="101">
        <f t="shared" si="161"/>
        <v>0</v>
      </c>
      <c r="M88" s="101">
        <f t="shared" si="161"/>
        <v>4.3620000000000001</v>
      </c>
      <c r="N88" s="101">
        <f t="shared" si="161"/>
        <v>0</v>
      </c>
      <c r="O88" s="101">
        <f t="shared" si="161"/>
        <v>3.2049999999999996</v>
      </c>
      <c r="P88" s="101">
        <f t="shared" si="161"/>
        <v>0</v>
      </c>
      <c r="Q88" s="101">
        <f t="shared" si="161"/>
        <v>-0.30999999999999939</v>
      </c>
      <c r="R88" s="76">
        <f t="shared" si="55"/>
        <v>0</v>
      </c>
      <c r="S88" s="76">
        <f t="shared" si="56"/>
        <v>-6.6352739726027288E-2</v>
      </c>
      <c r="T88" s="139" t="s">
        <v>434</v>
      </c>
    </row>
    <row r="89" spans="1:20" ht="47.25" customHeight="1">
      <c r="A89" s="31" t="s">
        <v>269</v>
      </c>
      <c r="B89" s="35" t="s">
        <v>74</v>
      </c>
      <c r="C89" s="33" t="s">
        <v>75</v>
      </c>
      <c r="D89" s="119">
        <v>0</v>
      </c>
      <c r="E89" s="127">
        <v>0</v>
      </c>
      <c r="F89" s="119">
        <v>0</v>
      </c>
      <c r="G89" s="106">
        <f>0</f>
        <v>0</v>
      </c>
      <c r="H89" s="106">
        <f t="shared" ref="H89:H126" si="162">D89-F89</f>
        <v>0</v>
      </c>
      <c r="I89" s="119">
        <f t="shared" ref="I89:I126" si="163">E89-G89</f>
        <v>0</v>
      </c>
      <c r="J89" s="119">
        <v>0</v>
      </c>
      <c r="K89" s="106">
        <v>0</v>
      </c>
      <c r="L89" s="119">
        <v>0</v>
      </c>
      <c r="M89" s="106">
        <v>0</v>
      </c>
      <c r="N89" s="119">
        <f t="shared" ref="N89:N126" si="164">H89-L89</f>
        <v>0</v>
      </c>
      <c r="O89" s="119">
        <f t="shared" ref="O89:O122" si="165">I89-M89</f>
        <v>0</v>
      </c>
      <c r="P89" s="119">
        <f t="shared" ref="P89:P126" si="166">L89-J89</f>
        <v>0</v>
      </c>
      <c r="Q89" s="119">
        <f t="shared" ref="Q89:Q126" si="167">M89-K89</f>
        <v>0</v>
      </c>
      <c r="R89" s="82">
        <f t="shared" si="55"/>
        <v>0</v>
      </c>
      <c r="S89" s="82">
        <f t="shared" si="56"/>
        <v>0</v>
      </c>
      <c r="T89" s="97" t="s">
        <v>453</v>
      </c>
    </row>
    <row r="90" spans="1:20" ht="47.25" customHeight="1">
      <c r="A90" s="31" t="s">
        <v>270</v>
      </c>
      <c r="B90" s="35" t="s">
        <v>76</v>
      </c>
      <c r="C90" s="33" t="s">
        <v>77</v>
      </c>
      <c r="D90" s="119">
        <v>0</v>
      </c>
      <c r="E90" s="127">
        <v>0</v>
      </c>
      <c r="F90" s="119">
        <v>0</v>
      </c>
      <c r="G90" s="106">
        <f>0</f>
        <v>0</v>
      </c>
      <c r="H90" s="106">
        <f t="shared" si="162"/>
        <v>0</v>
      </c>
      <c r="I90" s="119">
        <f t="shared" si="163"/>
        <v>0</v>
      </c>
      <c r="J90" s="119">
        <v>0</v>
      </c>
      <c r="K90" s="106">
        <v>0</v>
      </c>
      <c r="L90" s="119">
        <v>0</v>
      </c>
      <c r="M90" s="106">
        <v>0</v>
      </c>
      <c r="N90" s="119">
        <f t="shared" si="164"/>
        <v>0</v>
      </c>
      <c r="O90" s="119">
        <f t="shared" si="165"/>
        <v>0</v>
      </c>
      <c r="P90" s="119">
        <f t="shared" si="166"/>
        <v>0</v>
      </c>
      <c r="Q90" s="119">
        <f t="shared" si="167"/>
        <v>0</v>
      </c>
      <c r="R90" s="82">
        <f t="shared" si="55"/>
        <v>0</v>
      </c>
      <c r="S90" s="82">
        <f t="shared" si="56"/>
        <v>0</v>
      </c>
      <c r="T90" s="97" t="s">
        <v>453</v>
      </c>
    </row>
    <row r="91" spans="1:20" ht="47.25" customHeight="1">
      <c r="A91" s="31" t="s">
        <v>271</v>
      </c>
      <c r="B91" s="66" t="s">
        <v>272</v>
      </c>
      <c r="C91" s="33" t="s">
        <v>78</v>
      </c>
      <c r="D91" s="119">
        <v>0</v>
      </c>
      <c r="E91" s="127">
        <v>1.819</v>
      </c>
      <c r="F91" s="119">
        <v>0</v>
      </c>
      <c r="G91" s="127">
        <v>1.819</v>
      </c>
      <c r="H91" s="106">
        <f t="shared" si="162"/>
        <v>0</v>
      </c>
      <c r="I91" s="119">
        <f t="shared" si="163"/>
        <v>0</v>
      </c>
      <c r="J91" s="119">
        <v>0</v>
      </c>
      <c r="K91" s="106">
        <v>0</v>
      </c>
      <c r="L91" s="119">
        <v>0</v>
      </c>
      <c r="M91" s="106">
        <v>0</v>
      </c>
      <c r="N91" s="119">
        <f t="shared" si="164"/>
        <v>0</v>
      </c>
      <c r="O91" s="119">
        <f t="shared" si="165"/>
        <v>0</v>
      </c>
      <c r="P91" s="119">
        <f t="shared" si="166"/>
        <v>0</v>
      </c>
      <c r="Q91" s="119">
        <f t="shared" si="167"/>
        <v>0</v>
      </c>
      <c r="R91" s="82">
        <f t="shared" si="55"/>
        <v>0</v>
      </c>
      <c r="S91" s="82">
        <f t="shared" si="56"/>
        <v>0</v>
      </c>
      <c r="T91" s="97" t="s">
        <v>453</v>
      </c>
    </row>
    <row r="92" spans="1:20" ht="94.5" customHeight="1">
      <c r="A92" s="31" t="s">
        <v>273</v>
      </c>
      <c r="B92" s="68" t="s">
        <v>274</v>
      </c>
      <c r="C92" s="37" t="s">
        <v>275</v>
      </c>
      <c r="D92" s="119">
        <v>0</v>
      </c>
      <c r="E92" s="127">
        <v>4.0199999999999996</v>
      </c>
      <c r="F92" s="119">
        <v>0</v>
      </c>
      <c r="G92" s="127">
        <v>2.0859999999999999</v>
      </c>
      <c r="H92" s="106">
        <f t="shared" si="162"/>
        <v>0</v>
      </c>
      <c r="I92" s="119">
        <f t="shared" si="163"/>
        <v>1.9339999999999997</v>
      </c>
      <c r="J92" s="119">
        <v>0</v>
      </c>
      <c r="K92" s="106">
        <v>0</v>
      </c>
      <c r="L92" s="119">
        <v>0</v>
      </c>
      <c r="M92" s="106">
        <v>0</v>
      </c>
      <c r="N92" s="119">
        <f t="shared" si="164"/>
        <v>0</v>
      </c>
      <c r="O92" s="119">
        <f t="shared" si="165"/>
        <v>1.9339999999999997</v>
      </c>
      <c r="P92" s="119">
        <f t="shared" si="166"/>
        <v>0</v>
      </c>
      <c r="Q92" s="119">
        <f t="shared" si="167"/>
        <v>0</v>
      </c>
      <c r="R92" s="82">
        <f t="shared" si="55"/>
        <v>0</v>
      </c>
      <c r="S92" s="82">
        <f t="shared" si="56"/>
        <v>0</v>
      </c>
      <c r="T92" s="97" t="s">
        <v>453</v>
      </c>
    </row>
    <row r="93" spans="1:20" ht="47.25" customHeight="1">
      <c r="A93" s="31" t="s">
        <v>276</v>
      </c>
      <c r="B93" s="35" t="s">
        <v>277</v>
      </c>
      <c r="C93" s="33" t="s">
        <v>79</v>
      </c>
      <c r="D93" s="119">
        <v>0</v>
      </c>
      <c r="E93" s="127">
        <v>1.867</v>
      </c>
      <c r="F93" s="119">
        <v>0</v>
      </c>
      <c r="G93" s="127">
        <v>1.867</v>
      </c>
      <c r="H93" s="106">
        <f t="shared" si="162"/>
        <v>0</v>
      </c>
      <c r="I93" s="119">
        <f t="shared" si="163"/>
        <v>0</v>
      </c>
      <c r="J93" s="119">
        <v>0</v>
      </c>
      <c r="K93" s="106">
        <v>0</v>
      </c>
      <c r="L93" s="119">
        <v>0</v>
      </c>
      <c r="M93" s="106">
        <v>0</v>
      </c>
      <c r="N93" s="119">
        <f t="shared" si="164"/>
        <v>0</v>
      </c>
      <c r="O93" s="119">
        <f t="shared" si="165"/>
        <v>0</v>
      </c>
      <c r="P93" s="119">
        <f t="shared" si="166"/>
        <v>0</v>
      </c>
      <c r="Q93" s="119">
        <f t="shared" si="167"/>
        <v>0</v>
      </c>
      <c r="R93" s="82">
        <f t="shared" si="55"/>
        <v>0</v>
      </c>
      <c r="S93" s="82">
        <f t="shared" si="56"/>
        <v>0</v>
      </c>
      <c r="T93" s="97" t="s">
        <v>453</v>
      </c>
    </row>
    <row r="94" spans="1:20" ht="47.25" customHeight="1">
      <c r="A94" s="31" t="s">
        <v>278</v>
      </c>
      <c r="B94" s="35" t="s">
        <v>80</v>
      </c>
      <c r="C94" s="33" t="s">
        <v>81</v>
      </c>
      <c r="D94" s="119">
        <v>0</v>
      </c>
      <c r="E94" s="127">
        <v>0</v>
      </c>
      <c r="F94" s="119">
        <v>0</v>
      </c>
      <c r="G94" s="106">
        <f>0</f>
        <v>0</v>
      </c>
      <c r="H94" s="106">
        <f t="shared" si="162"/>
        <v>0</v>
      </c>
      <c r="I94" s="119">
        <f t="shared" si="163"/>
        <v>0</v>
      </c>
      <c r="J94" s="119">
        <v>0</v>
      </c>
      <c r="K94" s="106">
        <v>0</v>
      </c>
      <c r="L94" s="119">
        <v>0</v>
      </c>
      <c r="M94" s="106">
        <v>0</v>
      </c>
      <c r="N94" s="119">
        <f t="shared" si="164"/>
        <v>0</v>
      </c>
      <c r="O94" s="119">
        <f t="shared" si="165"/>
        <v>0</v>
      </c>
      <c r="P94" s="119">
        <f t="shared" si="166"/>
        <v>0</v>
      </c>
      <c r="Q94" s="119">
        <f t="shared" si="167"/>
        <v>0</v>
      </c>
      <c r="R94" s="82">
        <f t="shared" si="55"/>
        <v>0</v>
      </c>
      <c r="S94" s="82">
        <f t="shared" si="56"/>
        <v>0</v>
      </c>
      <c r="T94" s="97" t="s">
        <v>453</v>
      </c>
    </row>
    <row r="95" spans="1:20" ht="31.5">
      <c r="A95" s="56" t="s">
        <v>279</v>
      </c>
      <c r="B95" s="60" t="s">
        <v>280</v>
      </c>
      <c r="C95" s="67" t="s">
        <v>82</v>
      </c>
      <c r="D95" s="115">
        <v>0</v>
      </c>
      <c r="E95" s="127">
        <v>1.048</v>
      </c>
      <c r="F95" s="115">
        <v>0</v>
      </c>
      <c r="G95" s="117">
        <v>1.048</v>
      </c>
      <c r="H95" s="106">
        <f t="shared" si="162"/>
        <v>0</v>
      </c>
      <c r="I95" s="115">
        <f t="shared" si="163"/>
        <v>0</v>
      </c>
      <c r="J95" s="115">
        <v>0</v>
      </c>
      <c r="K95" s="106">
        <v>0</v>
      </c>
      <c r="L95" s="115">
        <v>0</v>
      </c>
      <c r="M95" s="106">
        <v>0</v>
      </c>
      <c r="N95" s="115">
        <f t="shared" si="164"/>
        <v>0</v>
      </c>
      <c r="O95" s="115">
        <v>0</v>
      </c>
      <c r="P95" s="115">
        <f t="shared" si="166"/>
        <v>0</v>
      </c>
      <c r="Q95" s="115">
        <f t="shared" si="167"/>
        <v>0</v>
      </c>
      <c r="R95" s="81">
        <f t="shared" si="55"/>
        <v>0</v>
      </c>
      <c r="S95" s="81">
        <f t="shared" si="56"/>
        <v>0</v>
      </c>
      <c r="T95" s="97" t="s">
        <v>453</v>
      </c>
    </row>
    <row r="96" spans="1:20" ht="47.25" customHeight="1">
      <c r="A96" s="31" t="s">
        <v>281</v>
      </c>
      <c r="B96" s="35" t="s">
        <v>282</v>
      </c>
      <c r="C96" s="33" t="s">
        <v>83</v>
      </c>
      <c r="D96" s="119">
        <v>0</v>
      </c>
      <c r="E96" s="127">
        <v>1.8819999999999999</v>
      </c>
      <c r="F96" s="119">
        <v>0</v>
      </c>
      <c r="G96" s="106">
        <v>1.8819999999999999</v>
      </c>
      <c r="H96" s="106">
        <f t="shared" si="162"/>
        <v>0</v>
      </c>
      <c r="I96" s="119">
        <f t="shared" si="163"/>
        <v>0</v>
      </c>
      <c r="J96" s="119">
        <v>0</v>
      </c>
      <c r="K96" s="106">
        <v>0</v>
      </c>
      <c r="L96" s="119">
        <v>0</v>
      </c>
      <c r="M96" s="106">
        <v>0</v>
      </c>
      <c r="N96" s="119">
        <f t="shared" si="164"/>
        <v>0</v>
      </c>
      <c r="O96" s="119">
        <f t="shared" si="165"/>
        <v>0</v>
      </c>
      <c r="P96" s="119">
        <f t="shared" si="166"/>
        <v>0</v>
      </c>
      <c r="Q96" s="119">
        <f t="shared" si="167"/>
        <v>0</v>
      </c>
      <c r="R96" s="82">
        <f t="shared" si="55"/>
        <v>0</v>
      </c>
      <c r="S96" s="82">
        <f t="shared" si="56"/>
        <v>0</v>
      </c>
      <c r="T96" s="97" t="s">
        <v>453</v>
      </c>
    </row>
    <row r="97" spans="1:20" ht="31.5">
      <c r="A97" s="56" t="s">
        <v>283</v>
      </c>
      <c r="B97" s="60" t="s">
        <v>284</v>
      </c>
      <c r="C97" s="67" t="s">
        <v>84</v>
      </c>
      <c r="D97" s="115">
        <v>0</v>
      </c>
      <c r="E97" s="127">
        <v>0.69899999999999995</v>
      </c>
      <c r="F97" s="115">
        <v>0</v>
      </c>
      <c r="G97" s="117">
        <v>0.69899999999999995</v>
      </c>
      <c r="H97" s="106">
        <f t="shared" si="162"/>
        <v>0</v>
      </c>
      <c r="I97" s="115">
        <f t="shared" si="163"/>
        <v>0</v>
      </c>
      <c r="J97" s="115">
        <v>0</v>
      </c>
      <c r="K97" s="106">
        <v>0</v>
      </c>
      <c r="L97" s="115">
        <v>0</v>
      </c>
      <c r="M97" s="106">
        <v>0</v>
      </c>
      <c r="N97" s="115">
        <f t="shared" si="164"/>
        <v>0</v>
      </c>
      <c r="O97" s="115">
        <v>0</v>
      </c>
      <c r="P97" s="115">
        <f t="shared" si="166"/>
        <v>0</v>
      </c>
      <c r="Q97" s="115">
        <f t="shared" si="167"/>
        <v>0</v>
      </c>
      <c r="R97" s="81">
        <f t="shared" si="55"/>
        <v>0</v>
      </c>
      <c r="S97" s="81">
        <f t="shared" si="56"/>
        <v>0</v>
      </c>
      <c r="T97" s="97" t="s">
        <v>453</v>
      </c>
    </row>
    <row r="98" spans="1:20" ht="47.25" customHeight="1">
      <c r="A98" s="31" t="s">
        <v>285</v>
      </c>
      <c r="B98" s="43" t="s">
        <v>85</v>
      </c>
      <c r="C98" s="33" t="s">
        <v>86</v>
      </c>
      <c r="D98" s="119">
        <v>0</v>
      </c>
      <c r="E98" s="126">
        <v>0.58399999999999996</v>
      </c>
      <c r="F98" s="119">
        <v>0</v>
      </c>
      <c r="G98" s="127">
        <v>0</v>
      </c>
      <c r="H98" s="106">
        <f t="shared" si="162"/>
        <v>0</v>
      </c>
      <c r="I98" s="119">
        <f t="shared" si="163"/>
        <v>0.58399999999999996</v>
      </c>
      <c r="J98" s="119">
        <v>0</v>
      </c>
      <c r="K98" s="106">
        <v>0.58399999999999996</v>
      </c>
      <c r="L98" s="119">
        <v>0</v>
      </c>
      <c r="M98" s="109">
        <v>0.55100000000000005</v>
      </c>
      <c r="N98" s="119">
        <f t="shared" si="164"/>
        <v>0</v>
      </c>
      <c r="O98" s="119">
        <v>0</v>
      </c>
      <c r="P98" s="119">
        <f t="shared" si="166"/>
        <v>0</v>
      </c>
      <c r="Q98" s="119">
        <f t="shared" si="167"/>
        <v>-3.2999999999999918E-2</v>
      </c>
      <c r="R98" s="82">
        <f t="shared" si="55"/>
        <v>0</v>
      </c>
      <c r="S98" s="82">
        <f t="shared" si="56"/>
        <v>-5.650684931506833E-2</v>
      </c>
      <c r="T98" s="98" t="s">
        <v>454</v>
      </c>
    </row>
    <row r="99" spans="1:20" ht="47.25" customHeight="1">
      <c r="A99" s="31" t="s">
        <v>286</v>
      </c>
      <c r="B99" s="43" t="s">
        <v>287</v>
      </c>
      <c r="C99" s="33" t="s">
        <v>87</v>
      </c>
      <c r="D99" s="119">
        <v>0</v>
      </c>
      <c r="E99" s="126">
        <v>0.58399999999999996</v>
      </c>
      <c r="F99" s="119">
        <v>0</v>
      </c>
      <c r="G99" s="127">
        <v>0</v>
      </c>
      <c r="H99" s="106">
        <f t="shared" si="162"/>
        <v>0</v>
      </c>
      <c r="I99" s="119">
        <f t="shared" si="163"/>
        <v>0.58399999999999996</v>
      </c>
      <c r="J99" s="119">
        <v>0</v>
      </c>
      <c r="K99" s="106">
        <v>0.58399999999999996</v>
      </c>
      <c r="L99" s="119">
        <v>0</v>
      </c>
      <c r="M99" s="109">
        <v>0.55000000000000004</v>
      </c>
      <c r="N99" s="119">
        <f t="shared" si="164"/>
        <v>0</v>
      </c>
      <c r="O99" s="119">
        <v>0</v>
      </c>
      <c r="P99" s="119">
        <f t="shared" si="166"/>
        <v>0</v>
      </c>
      <c r="Q99" s="119">
        <f t="shared" si="167"/>
        <v>-3.3999999999999919E-2</v>
      </c>
      <c r="R99" s="82">
        <f t="shared" ref="R99:R164" si="168">IF(L99&gt;0,(IF((SUM(J99)=0), 1,(L99/SUM(J99)-1))),(IF((SUM(J99)=0), 0,(L99/SUM(J99)-1))))</f>
        <v>0</v>
      </c>
      <c r="S99" s="82">
        <f t="shared" ref="S99:S164" si="169">IF(M99&gt;0,(IF((SUM(K99)=0), 1,(M99/SUM(K99)-1))),(IF((SUM(K99)=0), 0,(M99/SUM(K99)-1))))</f>
        <v>-5.821917808219168E-2</v>
      </c>
      <c r="T99" s="98" t="s">
        <v>454</v>
      </c>
    </row>
    <row r="100" spans="1:20" ht="47.25" customHeight="1">
      <c r="A100" s="56" t="s">
        <v>288</v>
      </c>
      <c r="B100" s="60" t="s">
        <v>289</v>
      </c>
      <c r="C100" s="67" t="s">
        <v>88</v>
      </c>
      <c r="D100" s="115">
        <v>0</v>
      </c>
      <c r="E100" s="127">
        <v>0.499</v>
      </c>
      <c r="F100" s="115">
        <v>0</v>
      </c>
      <c r="G100" s="117">
        <v>0.499</v>
      </c>
      <c r="H100" s="106">
        <f t="shared" si="162"/>
        <v>0</v>
      </c>
      <c r="I100" s="115">
        <f t="shared" si="163"/>
        <v>0</v>
      </c>
      <c r="J100" s="115">
        <v>0</v>
      </c>
      <c r="K100" s="106">
        <v>0</v>
      </c>
      <c r="L100" s="115">
        <v>0</v>
      </c>
      <c r="M100" s="106">
        <v>0</v>
      </c>
      <c r="N100" s="115">
        <f t="shared" si="164"/>
        <v>0</v>
      </c>
      <c r="O100" s="115">
        <v>0</v>
      </c>
      <c r="P100" s="115">
        <f t="shared" si="166"/>
        <v>0</v>
      </c>
      <c r="Q100" s="115">
        <f t="shared" si="167"/>
        <v>0</v>
      </c>
      <c r="R100" s="81">
        <f t="shared" si="168"/>
        <v>0</v>
      </c>
      <c r="S100" s="81">
        <f t="shared" si="169"/>
        <v>0</v>
      </c>
      <c r="T100" s="97" t="s">
        <v>453</v>
      </c>
    </row>
    <row r="101" spans="1:20" ht="47.25" customHeight="1">
      <c r="A101" s="56" t="s">
        <v>290</v>
      </c>
      <c r="B101" s="57" t="s">
        <v>291</v>
      </c>
      <c r="C101" s="67" t="s">
        <v>89</v>
      </c>
      <c r="D101" s="115">
        <v>0</v>
      </c>
      <c r="E101" s="126">
        <v>0.24399999999999999</v>
      </c>
      <c r="F101" s="115">
        <v>0</v>
      </c>
      <c r="G101" s="117">
        <v>0.24399999999999999</v>
      </c>
      <c r="H101" s="106">
        <f t="shared" si="162"/>
        <v>0</v>
      </c>
      <c r="I101" s="115">
        <f t="shared" si="163"/>
        <v>0</v>
      </c>
      <c r="J101" s="115">
        <v>0</v>
      </c>
      <c r="K101" s="106">
        <v>0</v>
      </c>
      <c r="L101" s="115">
        <v>0</v>
      </c>
      <c r="M101" s="106">
        <v>0</v>
      </c>
      <c r="N101" s="115">
        <f t="shared" si="164"/>
        <v>0</v>
      </c>
      <c r="O101" s="115">
        <v>0</v>
      </c>
      <c r="P101" s="115">
        <f t="shared" si="166"/>
        <v>0</v>
      </c>
      <c r="Q101" s="115">
        <f t="shared" si="167"/>
        <v>0</v>
      </c>
      <c r="R101" s="81">
        <f t="shared" si="168"/>
        <v>0</v>
      </c>
      <c r="S101" s="81">
        <f t="shared" si="169"/>
        <v>0</v>
      </c>
      <c r="T101" s="97" t="s">
        <v>453</v>
      </c>
    </row>
    <row r="102" spans="1:20" ht="47.25" customHeight="1">
      <c r="A102" s="56" t="s">
        <v>292</v>
      </c>
      <c r="B102" s="57" t="s">
        <v>293</v>
      </c>
      <c r="C102" s="67" t="s">
        <v>90</v>
      </c>
      <c r="D102" s="115">
        <v>0</v>
      </c>
      <c r="E102" s="126">
        <v>0.67500000000000004</v>
      </c>
      <c r="F102" s="115">
        <v>0</v>
      </c>
      <c r="G102" s="117">
        <v>0.67500000000000004</v>
      </c>
      <c r="H102" s="106">
        <f t="shared" si="162"/>
        <v>0</v>
      </c>
      <c r="I102" s="115">
        <f t="shared" si="163"/>
        <v>0</v>
      </c>
      <c r="J102" s="115">
        <v>0</v>
      </c>
      <c r="K102" s="106">
        <v>0</v>
      </c>
      <c r="L102" s="115">
        <v>0</v>
      </c>
      <c r="M102" s="106">
        <v>0</v>
      </c>
      <c r="N102" s="115">
        <f t="shared" si="164"/>
        <v>0</v>
      </c>
      <c r="O102" s="115">
        <v>0</v>
      </c>
      <c r="P102" s="115">
        <f t="shared" si="166"/>
        <v>0</v>
      </c>
      <c r="Q102" s="115">
        <f t="shared" si="167"/>
        <v>0</v>
      </c>
      <c r="R102" s="81">
        <f t="shared" si="168"/>
        <v>0</v>
      </c>
      <c r="S102" s="81">
        <f t="shared" si="169"/>
        <v>0</v>
      </c>
      <c r="T102" s="97" t="s">
        <v>453</v>
      </c>
    </row>
    <row r="103" spans="1:20" ht="47.25" customHeight="1">
      <c r="A103" s="31" t="s">
        <v>294</v>
      </c>
      <c r="B103" s="43" t="s">
        <v>91</v>
      </c>
      <c r="C103" s="33" t="s">
        <v>92</v>
      </c>
      <c r="D103" s="119">
        <v>0</v>
      </c>
      <c r="E103" s="126">
        <v>0.29199999999999998</v>
      </c>
      <c r="F103" s="119">
        <v>0</v>
      </c>
      <c r="G103" s="127">
        <v>0</v>
      </c>
      <c r="H103" s="106">
        <f t="shared" si="162"/>
        <v>0</v>
      </c>
      <c r="I103" s="119">
        <f t="shared" si="163"/>
        <v>0.29199999999999998</v>
      </c>
      <c r="J103" s="119">
        <v>0</v>
      </c>
      <c r="K103" s="106">
        <v>0.29199999999999998</v>
      </c>
      <c r="L103" s="119">
        <v>0</v>
      </c>
      <c r="M103" s="109">
        <v>0.27200000000000002</v>
      </c>
      <c r="N103" s="119">
        <f t="shared" si="164"/>
        <v>0</v>
      </c>
      <c r="O103" s="119">
        <v>0</v>
      </c>
      <c r="P103" s="119">
        <f t="shared" si="166"/>
        <v>0</v>
      </c>
      <c r="Q103" s="119">
        <f t="shared" si="167"/>
        <v>-1.9999999999999962E-2</v>
      </c>
      <c r="R103" s="82">
        <f t="shared" si="168"/>
        <v>0</v>
      </c>
      <c r="S103" s="82">
        <f t="shared" si="169"/>
        <v>-6.8493150684931337E-2</v>
      </c>
      <c r="T103" s="98" t="s">
        <v>454</v>
      </c>
    </row>
    <row r="104" spans="1:20" ht="47.25" customHeight="1">
      <c r="A104" s="31" t="s">
        <v>295</v>
      </c>
      <c r="B104" s="43" t="s">
        <v>93</v>
      </c>
      <c r="C104" s="33" t="s">
        <v>94</v>
      </c>
      <c r="D104" s="119">
        <v>0</v>
      </c>
      <c r="E104" s="126">
        <v>0.58399999999999996</v>
      </c>
      <c r="F104" s="119">
        <v>0</v>
      </c>
      <c r="G104" s="127">
        <v>0</v>
      </c>
      <c r="H104" s="106">
        <f t="shared" si="162"/>
        <v>0</v>
      </c>
      <c r="I104" s="119">
        <f t="shared" si="163"/>
        <v>0.58399999999999996</v>
      </c>
      <c r="J104" s="119">
        <v>0</v>
      </c>
      <c r="K104" s="106">
        <v>0.58399999999999996</v>
      </c>
      <c r="L104" s="119">
        <v>0</v>
      </c>
      <c r="M104" s="109">
        <v>0.53900000000000003</v>
      </c>
      <c r="N104" s="119">
        <f t="shared" si="164"/>
        <v>0</v>
      </c>
      <c r="O104" s="119">
        <v>0</v>
      </c>
      <c r="P104" s="119">
        <f t="shared" si="166"/>
        <v>0</v>
      </c>
      <c r="Q104" s="119">
        <f t="shared" si="167"/>
        <v>-4.4999999999999929E-2</v>
      </c>
      <c r="R104" s="82">
        <f t="shared" si="168"/>
        <v>0</v>
      </c>
      <c r="S104" s="82">
        <f t="shared" si="169"/>
        <v>-7.7054794520547865E-2</v>
      </c>
      <c r="T104" s="98" t="s">
        <v>454</v>
      </c>
    </row>
    <row r="105" spans="1:20" ht="47.25" customHeight="1">
      <c r="A105" s="31" t="s">
        <v>296</v>
      </c>
      <c r="B105" s="43" t="s">
        <v>95</v>
      </c>
      <c r="C105" s="33" t="s">
        <v>96</v>
      </c>
      <c r="D105" s="119">
        <v>0</v>
      </c>
      <c r="E105" s="126">
        <v>0.58399999999999996</v>
      </c>
      <c r="F105" s="119">
        <v>0</v>
      </c>
      <c r="G105" s="127">
        <v>0</v>
      </c>
      <c r="H105" s="106">
        <f t="shared" si="162"/>
        <v>0</v>
      </c>
      <c r="I105" s="119">
        <f t="shared" si="163"/>
        <v>0.58399999999999996</v>
      </c>
      <c r="J105" s="119">
        <v>0</v>
      </c>
      <c r="K105" s="106">
        <v>0.58399999999999996</v>
      </c>
      <c r="L105" s="119">
        <v>0</v>
      </c>
      <c r="M105" s="109">
        <v>0.54800000000000004</v>
      </c>
      <c r="N105" s="119">
        <f t="shared" si="164"/>
        <v>0</v>
      </c>
      <c r="O105" s="119">
        <v>0</v>
      </c>
      <c r="P105" s="119">
        <f t="shared" si="166"/>
        <v>0</v>
      </c>
      <c r="Q105" s="119">
        <f t="shared" si="167"/>
        <v>-3.5999999999999921E-2</v>
      </c>
      <c r="R105" s="82">
        <f t="shared" si="168"/>
        <v>0</v>
      </c>
      <c r="S105" s="82">
        <f t="shared" si="169"/>
        <v>-6.1643835616438269E-2</v>
      </c>
      <c r="T105" s="98" t="s">
        <v>454</v>
      </c>
    </row>
    <row r="106" spans="1:20" ht="47.25" customHeight="1">
      <c r="A106" s="31" t="s">
        <v>297</v>
      </c>
      <c r="B106" s="43" t="s">
        <v>97</v>
      </c>
      <c r="C106" s="37" t="s">
        <v>98</v>
      </c>
      <c r="D106" s="119">
        <v>0</v>
      </c>
      <c r="E106" s="127">
        <v>0.51100000000000001</v>
      </c>
      <c r="F106" s="119">
        <v>0</v>
      </c>
      <c r="G106" s="127">
        <v>0</v>
      </c>
      <c r="H106" s="106">
        <f t="shared" si="162"/>
        <v>0</v>
      </c>
      <c r="I106" s="119">
        <f t="shared" si="163"/>
        <v>0.51100000000000001</v>
      </c>
      <c r="J106" s="119">
        <v>0</v>
      </c>
      <c r="K106" s="106">
        <v>0</v>
      </c>
      <c r="L106" s="119">
        <v>0</v>
      </c>
      <c r="M106" s="106">
        <v>0</v>
      </c>
      <c r="N106" s="119">
        <f t="shared" si="164"/>
        <v>0</v>
      </c>
      <c r="O106" s="119">
        <f t="shared" si="165"/>
        <v>0.51100000000000001</v>
      </c>
      <c r="P106" s="119">
        <f t="shared" si="166"/>
        <v>0</v>
      </c>
      <c r="Q106" s="119">
        <f t="shared" si="167"/>
        <v>0</v>
      </c>
      <c r="R106" s="82">
        <f t="shared" si="168"/>
        <v>0</v>
      </c>
      <c r="S106" s="82">
        <f t="shared" si="169"/>
        <v>0</v>
      </c>
      <c r="T106" s="97" t="s">
        <v>453</v>
      </c>
    </row>
    <row r="107" spans="1:20" ht="47.25" customHeight="1">
      <c r="A107" s="31" t="s">
        <v>298</v>
      </c>
      <c r="B107" s="43" t="s">
        <v>99</v>
      </c>
      <c r="C107" s="33" t="s">
        <v>100</v>
      </c>
      <c r="D107" s="119">
        <v>0</v>
      </c>
      <c r="E107" s="126">
        <v>0</v>
      </c>
      <c r="F107" s="119">
        <v>0</v>
      </c>
      <c r="G107" s="127">
        <v>0</v>
      </c>
      <c r="H107" s="106">
        <f t="shared" si="162"/>
        <v>0</v>
      </c>
      <c r="I107" s="119">
        <f t="shared" si="163"/>
        <v>0</v>
      </c>
      <c r="J107" s="119">
        <v>0</v>
      </c>
      <c r="K107" s="106">
        <v>0</v>
      </c>
      <c r="L107" s="119">
        <v>0</v>
      </c>
      <c r="M107" s="106">
        <v>0</v>
      </c>
      <c r="N107" s="119">
        <f t="shared" si="164"/>
        <v>0</v>
      </c>
      <c r="O107" s="119">
        <f t="shared" si="165"/>
        <v>0</v>
      </c>
      <c r="P107" s="119">
        <f t="shared" si="166"/>
        <v>0</v>
      </c>
      <c r="Q107" s="119">
        <f t="shared" si="167"/>
        <v>0</v>
      </c>
      <c r="R107" s="82">
        <f t="shared" si="168"/>
        <v>0</v>
      </c>
      <c r="S107" s="82">
        <f t="shared" si="169"/>
        <v>0</v>
      </c>
      <c r="T107" s="97" t="s">
        <v>453</v>
      </c>
    </row>
    <row r="108" spans="1:20" ht="47.25" customHeight="1">
      <c r="A108" s="31" t="s">
        <v>299</v>
      </c>
      <c r="B108" s="43" t="s">
        <v>101</v>
      </c>
      <c r="C108" s="33" t="s">
        <v>102</v>
      </c>
      <c r="D108" s="119">
        <v>0</v>
      </c>
      <c r="E108" s="126">
        <v>0.58399999999999996</v>
      </c>
      <c r="F108" s="119">
        <v>0</v>
      </c>
      <c r="G108" s="127">
        <v>0</v>
      </c>
      <c r="H108" s="106">
        <f t="shared" si="162"/>
        <v>0</v>
      </c>
      <c r="I108" s="119">
        <f t="shared" si="163"/>
        <v>0.58399999999999996</v>
      </c>
      <c r="J108" s="119">
        <v>0</v>
      </c>
      <c r="K108" s="106">
        <v>0.58399999999999996</v>
      </c>
      <c r="L108" s="119">
        <v>0</v>
      </c>
      <c r="M108" s="109">
        <v>0.54100000000000004</v>
      </c>
      <c r="N108" s="119">
        <f t="shared" si="164"/>
        <v>0</v>
      </c>
      <c r="O108" s="119">
        <v>0</v>
      </c>
      <c r="P108" s="119">
        <f t="shared" si="166"/>
        <v>0</v>
      </c>
      <c r="Q108" s="119">
        <f t="shared" si="167"/>
        <v>-4.2999999999999927E-2</v>
      </c>
      <c r="R108" s="82">
        <f t="shared" si="168"/>
        <v>0</v>
      </c>
      <c r="S108" s="82">
        <f t="shared" si="169"/>
        <v>-7.3630136986301276E-2</v>
      </c>
      <c r="T108" s="98" t="s">
        <v>454</v>
      </c>
    </row>
    <row r="109" spans="1:20" ht="47.25" customHeight="1">
      <c r="A109" s="31" t="s">
        <v>300</v>
      </c>
      <c r="B109" s="43" t="s">
        <v>103</v>
      </c>
      <c r="C109" s="33" t="s">
        <v>104</v>
      </c>
      <c r="D109" s="119">
        <v>0</v>
      </c>
      <c r="E109" s="126">
        <v>0.29199999999999998</v>
      </c>
      <c r="F109" s="119">
        <v>0</v>
      </c>
      <c r="G109" s="127">
        <v>0</v>
      </c>
      <c r="H109" s="106">
        <f t="shared" si="162"/>
        <v>0</v>
      </c>
      <c r="I109" s="119">
        <f t="shared" si="163"/>
        <v>0.29199999999999998</v>
      </c>
      <c r="J109" s="119">
        <v>0</v>
      </c>
      <c r="K109" s="106">
        <v>0.29199999999999998</v>
      </c>
      <c r="L109" s="119">
        <v>0</v>
      </c>
      <c r="M109" s="109">
        <v>0.27500000000000002</v>
      </c>
      <c r="N109" s="119">
        <f t="shared" si="164"/>
        <v>0</v>
      </c>
      <c r="O109" s="119">
        <v>0</v>
      </c>
      <c r="P109" s="119">
        <f t="shared" si="166"/>
        <v>0</v>
      </c>
      <c r="Q109" s="119">
        <f t="shared" si="167"/>
        <v>-1.699999999999996E-2</v>
      </c>
      <c r="R109" s="82">
        <f t="shared" si="168"/>
        <v>0</v>
      </c>
      <c r="S109" s="82">
        <f t="shared" si="169"/>
        <v>-5.821917808219168E-2</v>
      </c>
      <c r="T109" s="98" t="s">
        <v>454</v>
      </c>
    </row>
    <row r="110" spans="1:20" ht="47.25" customHeight="1">
      <c r="A110" s="31" t="s">
        <v>301</v>
      </c>
      <c r="B110" s="43" t="s">
        <v>105</v>
      </c>
      <c r="C110" s="33" t="s">
        <v>106</v>
      </c>
      <c r="D110" s="119">
        <v>0</v>
      </c>
      <c r="E110" s="126">
        <v>0.58399999999999996</v>
      </c>
      <c r="F110" s="119">
        <v>0</v>
      </c>
      <c r="G110" s="127">
        <v>0</v>
      </c>
      <c r="H110" s="106">
        <f t="shared" si="162"/>
        <v>0</v>
      </c>
      <c r="I110" s="119">
        <f t="shared" si="163"/>
        <v>0.58399999999999996</v>
      </c>
      <c r="J110" s="119">
        <v>0</v>
      </c>
      <c r="K110" s="106">
        <v>0.58399999999999996</v>
      </c>
      <c r="L110" s="119">
        <v>0</v>
      </c>
      <c r="M110" s="109">
        <v>0.54500000000000004</v>
      </c>
      <c r="N110" s="119">
        <f t="shared" si="164"/>
        <v>0</v>
      </c>
      <c r="O110" s="119">
        <v>0</v>
      </c>
      <c r="P110" s="119">
        <f t="shared" si="166"/>
        <v>0</v>
      </c>
      <c r="Q110" s="119">
        <f t="shared" si="167"/>
        <v>-3.8999999999999924E-2</v>
      </c>
      <c r="R110" s="82">
        <f t="shared" si="168"/>
        <v>0</v>
      </c>
      <c r="S110" s="82">
        <f t="shared" si="169"/>
        <v>-6.6780821917808098E-2</v>
      </c>
      <c r="T110" s="98" t="s">
        <v>454</v>
      </c>
    </row>
    <row r="111" spans="1:20" ht="47.25" customHeight="1">
      <c r="A111" s="56" t="s">
        <v>302</v>
      </c>
      <c r="B111" s="60" t="s">
        <v>303</v>
      </c>
      <c r="C111" s="67" t="s">
        <v>107</v>
      </c>
      <c r="D111" s="115">
        <v>0</v>
      </c>
      <c r="E111" s="127">
        <v>0.52400000000000002</v>
      </c>
      <c r="F111" s="115">
        <v>0</v>
      </c>
      <c r="G111" s="117">
        <v>0.52400000000000002</v>
      </c>
      <c r="H111" s="106">
        <f t="shared" si="162"/>
        <v>0</v>
      </c>
      <c r="I111" s="115">
        <f t="shared" si="163"/>
        <v>0</v>
      </c>
      <c r="J111" s="115">
        <v>0</v>
      </c>
      <c r="K111" s="106">
        <v>0</v>
      </c>
      <c r="L111" s="115">
        <v>0</v>
      </c>
      <c r="M111" s="106">
        <v>0</v>
      </c>
      <c r="N111" s="115">
        <f t="shared" si="164"/>
        <v>0</v>
      </c>
      <c r="O111" s="115">
        <v>0</v>
      </c>
      <c r="P111" s="115">
        <f t="shared" si="166"/>
        <v>0</v>
      </c>
      <c r="Q111" s="115">
        <f t="shared" si="167"/>
        <v>0</v>
      </c>
      <c r="R111" s="81">
        <f t="shared" si="168"/>
        <v>0</v>
      </c>
      <c r="S111" s="81">
        <f t="shared" si="169"/>
        <v>0</v>
      </c>
      <c r="T111" s="97" t="s">
        <v>453</v>
      </c>
    </row>
    <row r="112" spans="1:20" ht="47.25" customHeight="1">
      <c r="A112" s="31" t="s">
        <v>304</v>
      </c>
      <c r="B112" s="35" t="s">
        <v>108</v>
      </c>
      <c r="C112" s="33" t="s">
        <v>109</v>
      </c>
      <c r="D112" s="119">
        <v>0</v>
      </c>
      <c r="E112" s="127">
        <v>0</v>
      </c>
      <c r="F112" s="119">
        <v>0</v>
      </c>
      <c r="G112" s="127">
        <v>0</v>
      </c>
      <c r="H112" s="106">
        <f t="shared" si="162"/>
        <v>0</v>
      </c>
      <c r="I112" s="119">
        <f t="shared" si="163"/>
        <v>0</v>
      </c>
      <c r="J112" s="119">
        <v>0</v>
      </c>
      <c r="K112" s="106">
        <v>0</v>
      </c>
      <c r="L112" s="119">
        <v>0</v>
      </c>
      <c r="M112" s="106">
        <v>0</v>
      </c>
      <c r="N112" s="119">
        <f t="shared" si="164"/>
        <v>0</v>
      </c>
      <c r="O112" s="119">
        <f t="shared" si="165"/>
        <v>0</v>
      </c>
      <c r="P112" s="119">
        <f t="shared" si="166"/>
        <v>0</v>
      </c>
      <c r="Q112" s="119">
        <f t="shared" si="167"/>
        <v>0</v>
      </c>
      <c r="R112" s="82">
        <f t="shared" si="168"/>
        <v>0</v>
      </c>
      <c r="S112" s="82">
        <f t="shared" si="169"/>
        <v>0</v>
      </c>
      <c r="T112" s="97" t="s">
        <v>453</v>
      </c>
    </row>
    <row r="113" spans="1:20" ht="47.25" customHeight="1">
      <c r="A113" s="31" t="s">
        <v>305</v>
      </c>
      <c r="B113" s="35" t="s">
        <v>110</v>
      </c>
      <c r="C113" s="33" t="s">
        <v>111</v>
      </c>
      <c r="D113" s="119">
        <v>0</v>
      </c>
      <c r="E113" s="127">
        <v>0</v>
      </c>
      <c r="F113" s="119">
        <v>0</v>
      </c>
      <c r="G113" s="127">
        <v>0</v>
      </c>
      <c r="H113" s="106">
        <f t="shared" si="162"/>
        <v>0</v>
      </c>
      <c r="I113" s="119">
        <f t="shared" si="163"/>
        <v>0</v>
      </c>
      <c r="J113" s="119">
        <v>0</v>
      </c>
      <c r="K113" s="106">
        <v>0</v>
      </c>
      <c r="L113" s="119">
        <v>0</v>
      </c>
      <c r="M113" s="106">
        <v>0</v>
      </c>
      <c r="N113" s="119">
        <f t="shared" si="164"/>
        <v>0</v>
      </c>
      <c r="O113" s="119">
        <f t="shared" si="165"/>
        <v>0</v>
      </c>
      <c r="P113" s="119">
        <f t="shared" si="166"/>
        <v>0</v>
      </c>
      <c r="Q113" s="119">
        <f t="shared" si="167"/>
        <v>0</v>
      </c>
      <c r="R113" s="82">
        <f t="shared" si="168"/>
        <v>0</v>
      </c>
      <c r="S113" s="82">
        <f t="shared" si="169"/>
        <v>0</v>
      </c>
      <c r="T113" s="97" t="s">
        <v>453</v>
      </c>
    </row>
    <row r="114" spans="1:20" ht="47.25" customHeight="1">
      <c r="A114" s="31" t="s">
        <v>306</v>
      </c>
      <c r="B114" s="35" t="s">
        <v>112</v>
      </c>
      <c r="C114" s="33" t="s">
        <v>113</v>
      </c>
      <c r="D114" s="119">
        <v>0</v>
      </c>
      <c r="E114" s="127">
        <v>0</v>
      </c>
      <c r="F114" s="119">
        <v>0</v>
      </c>
      <c r="G114" s="127">
        <v>0</v>
      </c>
      <c r="H114" s="106">
        <f t="shared" si="162"/>
        <v>0</v>
      </c>
      <c r="I114" s="119">
        <f t="shared" si="163"/>
        <v>0</v>
      </c>
      <c r="J114" s="119">
        <v>0</v>
      </c>
      <c r="K114" s="106">
        <v>0</v>
      </c>
      <c r="L114" s="119">
        <v>0</v>
      </c>
      <c r="M114" s="106">
        <v>0</v>
      </c>
      <c r="N114" s="119">
        <f t="shared" si="164"/>
        <v>0</v>
      </c>
      <c r="O114" s="119">
        <f t="shared" si="165"/>
        <v>0</v>
      </c>
      <c r="P114" s="119">
        <f t="shared" si="166"/>
        <v>0</v>
      </c>
      <c r="Q114" s="119">
        <f t="shared" si="167"/>
        <v>0</v>
      </c>
      <c r="R114" s="82">
        <f t="shared" si="168"/>
        <v>0</v>
      </c>
      <c r="S114" s="82">
        <f t="shared" si="169"/>
        <v>0</v>
      </c>
      <c r="T114" s="97" t="s">
        <v>453</v>
      </c>
    </row>
    <row r="115" spans="1:20" ht="47.25" customHeight="1">
      <c r="A115" s="31" t="s">
        <v>307</v>
      </c>
      <c r="B115" s="35" t="s">
        <v>114</v>
      </c>
      <c r="C115" s="33" t="s">
        <v>115</v>
      </c>
      <c r="D115" s="119">
        <v>0</v>
      </c>
      <c r="E115" s="127">
        <v>0</v>
      </c>
      <c r="F115" s="119">
        <v>0</v>
      </c>
      <c r="G115" s="127">
        <v>0</v>
      </c>
      <c r="H115" s="106">
        <f t="shared" si="162"/>
        <v>0</v>
      </c>
      <c r="I115" s="119">
        <f t="shared" si="163"/>
        <v>0</v>
      </c>
      <c r="J115" s="119">
        <v>0</v>
      </c>
      <c r="K115" s="106">
        <v>0</v>
      </c>
      <c r="L115" s="119">
        <v>0</v>
      </c>
      <c r="M115" s="106">
        <v>0</v>
      </c>
      <c r="N115" s="119">
        <f t="shared" si="164"/>
        <v>0</v>
      </c>
      <c r="O115" s="119">
        <f t="shared" si="165"/>
        <v>0</v>
      </c>
      <c r="P115" s="119">
        <f t="shared" si="166"/>
        <v>0</v>
      </c>
      <c r="Q115" s="119">
        <f t="shared" si="167"/>
        <v>0</v>
      </c>
      <c r="R115" s="82">
        <f t="shared" si="168"/>
        <v>0</v>
      </c>
      <c r="S115" s="82">
        <f t="shared" si="169"/>
        <v>0</v>
      </c>
      <c r="T115" s="97" t="s">
        <v>453</v>
      </c>
    </row>
    <row r="116" spans="1:20" ht="47.25" customHeight="1">
      <c r="A116" s="56" t="s">
        <v>308</v>
      </c>
      <c r="B116" s="57" t="s">
        <v>309</v>
      </c>
      <c r="C116" s="67" t="s">
        <v>116</v>
      </c>
      <c r="D116" s="115">
        <v>0</v>
      </c>
      <c r="E116" s="126">
        <v>0.24199999999999999</v>
      </c>
      <c r="F116" s="115">
        <v>0</v>
      </c>
      <c r="G116" s="117">
        <v>0.24199999999999999</v>
      </c>
      <c r="H116" s="106">
        <f t="shared" si="162"/>
        <v>0</v>
      </c>
      <c r="I116" s="115">
        <f t="shared" si="163"/>
        <v>0</v>
      </c>
      <c r="J116" s="115">
        <v>0</v>
      </c>
      <c r="K116" s="106">
        <v>0</v>
      </c>
      <c r="L116" s="115">
        <v>0</v>
      </c>
      <c r="M116" s="106">
        <v>0</v>
      </c>
      <c r="N116" s="115">
        <f t="shared" si="164"/>
        <v>0</v>
      </c>
      <c r="O116" s="115">
        <v>0</v>
      </c>
      <c r="P116" s="115">
        <f t="shared" si="166"/>
        <v>0</v>
      </c>
      <c r="Q116" s="115">
        <f t="shared" si="167"/>
        <v>0</v>
      </c>
      <c r="R116" s="81">
        <f t="shared" si="168"/>
        <v>0</v>
      </c>
      <c r="S116" s="81">
        <f t="shared" si="169"/>
        <v>0</v>
      </c>
      <c r="T116" s="97" t="s">
        <v>453</v>
      </c>
    </row>
    <row r="117" spans="1:20" ht="47.25" customHeight="1">
      <c r="A117" s="31" t="s">
        <v>310</v>
      </c>
      <c r="B117" s="43" t="s">
        <v>117</v>
      </c>
      <c r="C117" s="33" t="s">
        <v>118</v>
      </c>
      <c r="D117" s="119">
        <v>0</v>
      </c>
      <c r="E117" s="126">
        <v>0.29199999999999998</v>
      </c>
      <c r="F117" s="119">
        <v>0</v>
      </c>
      <c r="G117" s="127">
        <v>0</v>
      </c>
      <c r="H117" s="106">
        <f t="shared" si="162"/>
        <v>0</v>
      </c>
      <c r="I117" s="119">
        <f t="shared" si="163"/>
        <v>0.29199999999999998</v>
      </c>
      <c r="J117" s="119">
        <v>0</v>
      </c>
      <c r="K117" s="106">
        <v>0.29199999999999998</v>
      </c>
      <c r="L117" s="119">
        <v>0</v>
      </c>
      <c r="M117" s="109">
        <v>0.27100000000000002</v>
      </c>
      <c r="N117" s="119">
        <f t="shared" si="164"/>
        <v>0</v>
      </c>
      <c r="O117" s="119">
        <v>0</v>
      </c>
      <c r="P117" s="119">
        <f t="shared" si="166"/>
        <v>0</v>
      </c>
      <c r="Q117" s="119">
        <f t="shared" si="167"/>
        <v>-2.0999999999999963E-2</v>
      </c>
      <c r="R117" s="82">
        <f t="shared" si="168"/>
        <v>0</v>
      </c>
      <c r="S117" s="82">
        <f t="shared" si="169"/>
        <v>-7.1917808219177926E-2</v>
      </c>
      <c r="T117" s="98" t="s">
        <v>454</v>
      </c>
    </row>
    <row r="118" spans="1:20" ht="47.25" customHeight="1">
      <c r="A118" s="31" t="s">
        <v>311</v>
      </c>
      <c r="B118" s="43" t="s">
        <v>119</v>
      </c>
      <c r="C118" s="37" t="s">
        <v>120</v>
      </c>
      <c r="D118" s="119">
        <v>0</v>
      </c>
      <c r="E118" s="127">
        <v>0.38000000000000006</v>
      </c>
      <c r="F118" s="119">
        <v>0</v>
      </c>
      <c r="G118" s="127">
        <v>0</v>
      </c>
      <c r="H118" s="106">
        <f t="shared" si="162"/>
        <v>0</v>
      </c>
      <c r="I118" s="119">
        <f t="shared" si="163"/>
        <v>0.38000000000000006</v>
      </c>
      <c r="J118" s="119">
        <v>0</v>
      </c>
      <c r="K118" s="106">
        <v>0</v>
      </c>
      <c r="L118" s="119">
        <v>0</v>
      </c>
      <c r="M118" s="106">
        <v>0</v>
      </c>
      <c r="N118" s="119">
        <f t="shared" si="164"/>
        <v>0</v>
      </c>
      <c r="O118" s="119">
        <f t="shared" si="165"/>
        <v>0.38000000000000006</v>
      </c>
      <c r="P118" s="119">
        <f t="shared" si="166"/>
        <v>0</v>
      </c>
      <c r="Q118" s="119">
        <f t="shared" si="167"/>
        <v>0</v>
      </c>
      <c r="R118" s="82">
        <f t="shared" si="168"/>
        <v>0</v>
      </c>
      <c r="S118" s="82">
        <f t="shared" si="169"/>
        <v>0</v>
      </c>
      <c r="T118" s="97" t="s">
        <v>453</v>
      </c>
    </row>
    <row r="119" spans="1:20" ht="47.25" customHeight="1">
      <c r="A119" s="31" t="s">
        <v>312</v>
      </c>
      <c r="B119" s="43" t="s">
        <v>121</v>
      </c>
      <c r="C119" s="37" t="s">
        <v>122</v>
      </c>
      <c r="D119" s="119">
        <v>0</v>
      </c>
      <c r="E119" s="127">
        <v>0.38000000000000006</v>
      </c>
      <c r="F119" s="119">
        <v>0</v>
      </c>
      <c r="G119" s="127">
        <v>0</v>
      </c>
      <c r="H119" s="106">
        <f t="shared" si="162"/>
        <v>0</v>
      </c>
      <c r="I119" s="119">
        <f t="shared" si="163"/>
        <v>0.38000000000000006</v>
      </c>
      <c r="J119" s="119">
        <v>0</v>
      </c>
      <c r="K119" s="106">
        <v>0</v>
      </c>
      <c r="L119" s="119">
        <v>0</v>
      </c>
      <c r="M119" s="106">
        <v>0</v>
      </c>
      <c r="N119" s="119">
        <f t="shared" si="164"/>
        <v>0</v>
      </c>
      <c r="O119" s="119">
        <f t="shared" si="165"/>
        <v>0.38000000000000006</v>
      </c>
      <c r="P119" s="119">
        <f t="shared" si="166"/>
        <v>0</v>
      </c>
      <c r="Q119" s="119">
        <f t="shared" si="167"/>
        <v>0</v>
      </c>
      <c r="R119" s="82">
        <f t="shared" si="168"/>
        <v>0</v>
      </c>
      <c r="S119" s="82">
        <f t="shared" si="169"/>
        <v>0</v>
      </c>
      <c r="T119" s="97" t="s">
        <v>453</v>
      </c>
    </row>
    <row r="120" spans="1:20" ht="47.25" customHeight="1">
      <c r="A120" s="56" t="s">
        <v>313</v>
      </c>
      <c r="B120" s="60" t="s">
        <v>314</v>
      </c>
      <c r="C120" s="67" t="s">
        <v>123</v>
      </c>
      <c r="D120" s="115">
        <v>0</v>
      </c>
      <c r="E120" s="127">
        <v>0.246</v>
      </c>
      <c r="F120" s="115">
        <v>0</v>
      </c>
      <c r="G120" s="117">
        <v>0.246</v>
      </c>
      <c r="H120" s="106">
        <f t="shared" si="162"/>
        <v>0</v>
      </c>
      <c r="I120" s="115">
        <f t="shared" si="163"/>
        <v>0</v>
      </c>
      <c r="J120" s="115">
        <v>0</v>
      </c>
      <c r="K120" s="106">
        <v>0</v>
      </c>
      <c r="L120" s="115">
        <v>0</v>
      </c>
      <c r="M120" s="106">
        <v>0</v>
      </c>
      <c r="N120" s="115">
        <f t="shared" si="164"/>
        <v>0</v>
      </c>
      <c r="O120" s="115">
        <v>0</v>
      </c>
      <c r="P120" s="115">
        <f t="shared" si="166"/>
        <v>0</v>
      </c>
      <c r="Q120" s="115">
        <f t="shared" si="167"/>
        <v>0</v>
      </c>
      <c r="R120" s="81">
        <f t="shared" si="168"/>
        <v>0</v>
      </c>
      <c r="S120" s="81">
        <f t="shared" si="169"/>
        <v>0</v>
      </c>
      <c r="T120" s="97" t="s">
        <v>453</v>
      </c>
    </row>
    <row r="121" spans="1:20" ht="47.25" customHeight="1">
      <c r="A121" s="56" t="s">
        <v>315</v>
      </c>
      <c r="B121" s="60" t="s">
        <v>316</v>
      </c>
      <c r="C121" s="67" t="s">
        <v>124</v>
      </c>
      <c r="D121" s="115">
        <v>0</v>
      </c>
      <c r="E121" s="127">
        <v>0.51500000000000001</v>
      </c>
      <c r="F121" s="115">
        <v>0</v>
      </c>
      <c r="G121" s="117">
        <v>0.51500000000000001</v>
      </c>
      <c r="H121" s="106">
        <f t="shared" si="162"/>
        <v>0</v>
      </c>
      <c r="I121" s="115">
        <f t="shared" si="163"/>
        <v>0</v>
      </c>
      <c r="J121" s="115">
        <v>0</v>
      </c>
      <c r="K121" s="106">
        <v>0</v>
      </c>
      <c r="L121" s="115">
        <v>0</v>
      </c>
      <c r="M121" s="106">
        <v>0</v>
      </c>
      <c r="N121" s="115">
        <f t="shared" si="164"/>
        <v>0</v>
      </c>
      <c r="O121" s="115">
        <v>0</v>
      </c>
      <c r="P121" s="115">
        <f t="shared" si="166"/>
        <v>0</v>
      </c>
      <c r="Q121" s="115">
        <f t="shared" si="167"/>
        <v>0</v>
      </c>
      <c r="R121" s="81">
        <f t="shared" si="168"/>
        <v>0</v>
      </c>
      <c r="S121" s="81">
        <f t="shared" si="169"/>
        <v>0</v>
      </c>
      <c r="T121" s="97" t="s">
        <v>453</v>
      </c>
    </row>
    <row r="122" spans="1:20" ht="47.25" customHeight="1">
      <c r="A122" s="31" t="s">
        <v>317</v>
      </c>
      <c r="B122" s="35" t="s">
        <v>125</v>
      </c>
      <c r="C122" s="33" t="s">
        <v>126</v>
      </c>
      <c r="D122" s="119">
        <v>0</v>
      </c>
      <c r="E122" s="127">
        <v>0</v>
      </c>
      <c r="F122" s="119">
        <v>0</v>
      </c>
      <c r="G122" s="127">
        <v>0</v>
      </c>
      <c r="H122" s="106">
        <f t="shared" si="162"/>
        <v>0</v>
      </c>
      <c r="I122" s="119">
        <f t="shared" si="163"/>
        <v>0</v>
      </c>
      <c r="J122" s="119">
        <v>0</v>
      </c>
      <c r="K122" s="106">
        <v>0</v>
      </c>
      <c r="L122" s="119">
        <v>0</v>
      </c>
      <c r="M122" s="106">
        <v>0</v>
      </c>
      <c r="N122" s="119">
        <f t="shared" si="164"/>
        <v>0</v>
      </c>
      <c r="O122" s="119">
        <f t="shared" si="165"/>
        <v>0</v>
      </c>
      <c r="P122" s="119">
        <f t="shared" si="166"/>
        <v>0</v>
      </c>
      <c r="Q122" s="119">
        <f t="shared" si="167"/>
        <v>0</v>
      </c>
      <c r="R122" s="82">
        <f t="shared" si="168"/>
        <v>0</v>
      </c>
      <c r="S122" s="82">
        <f t="shared" si="169"/>
        <v>0</v>
      </c>
      <c r="T122" s="97" t="s">
        <v>453</v>
      </c>
    </row>
    <row r="123" spans="1:20" ht="47.25" customHeight="1">
      <c r="A123" s="56" t="s">
        <v>318</v>
      </c>
      <c r="B123" s="60" t="s">
        <v>319</v>
      </c>
      <c r="C123" s="67" t="s">
        <v>320</v>
      </c>
      <c r="D123" s="115">
        <v>0</v>
      </c>
      <c r="E123" s="127">
        <v>0.253</v>
      </c>
      <c r="F123" s="115">
        <v>0</v>
      </c>
      <c r="G123" s="117">
        <v>0.253</v>
      </c>
      <c r="H123" s="106">
        <f t="shared" si="162"/>
        <v>0</v>
      </c>
      <c r="I123" s="115">
        <f t="shared" si="163"/>
        <v>0</v>
      </c>
      <c r="J123" s="115">
        <v>0</v>
      </c>
      <c r="K123" s="106">
        <v>0</v>
      </c>
      <c r="L123" s="115">
        <v>0</v>
      </c>
      <c r="M123" s="106">
        <v>0</v>
      </c>
      <c r="N123" s="115">
        <f t="shared" si="164"/>
        <v>0</v>
      </c>
      <c r="O123" s="115">
        <v>0</v>
      </c>
      <c r="P123" s="115">
        <f t="shared" si="166"/>
        <v>0</v>
      </c>
      <c r="Q123" s="115">
        <f t="shared" si="167"/>
        <v>0</v>
      </c>
      <c r="R123" s="81">
        <f t="shared" si="168"/>
        <v>0</v>
      </c>
      <c r="S123" s="81">
        <f t="shared" si="169"/>
        <v>0</v>
      </c>
      <c r="T123" s="97" t="s">
        <v>453</v>
      </c>
    </row>
    <row r="124" spans="1:20" ht="63" customHeight="1">
      <c r="A124" s="56" t="s">
        <v>321</v>
      </c>
      <c r="B124" s="69" t="s">
        <v>322</v>
      </c>
      <c r="C124" s="67" t="s">
        <v>323</v>
      </c>
      <c r="D124" s="115">
        <v>0</v>
      </c>
      <c r="E124" s="127">
        <v>0.251</v>
      </c>
      <c r="F124" s="115">
        <v>0</v>
      </c>
      <c r="G124" s="117">
        <v>0.251</v>
      </c>
      <c r="H124" s="106">
        <f t="shared" si="162"/>
        <v>0</v>
      </c>
      <c r="I124" s="115">
        <f t="shared" si="163"/>
        <v>0</v>
      </c>
      <c r="J124" s="115">
        <v>0</v>
      </c>
      <c r="K124" s="106">
        <v>0</v>
      </c>
      <c r="L124" s="115">
        <v>0</v>
      </c>
      <c r="M124" s="106">
        <v>0</v>
      </c>
      <c r="N124" s="115">
        <f t="shared" si="164"/>
        <v>0</v>
      </c>
      <c r="O124" s="115">
        <v>0</v>
      </c>
      <c r="P124" s="115">
        <f t="shared" si="166"/>
        <v>0</v>
      </c>
      <c r="Q124" s="115">
        <f t="shared" si="167"/>
        <v>0</v>
      </c>
      <c r="R124" s="81">
        <f t="shared" si="168"/>
        <v>0</v>
      </c>
      <c r="S124" s="81">
        <f t="shared" si="169"/>
        <v>0</v>
      </c>
      <c r="T124" s="97" t="s">
        <v>453</v>
      </c>
    </row>
    <row r="125" spans="1:20" ht="47.25" customHeight="1">
      <c r="A125" s="31" t="s">
        <v>324</v>
      </c>
      <c r="B125" s="43" t="s">
        <v>325</v>
      </c>
      <c r="C125" s="33" t="s">
        <v>326</v>
      </c>
      <c r="D125" s="119">
        <v>0</v>
      </c>
      <c r="E125" s="127">
        <v>0.29199999999999998</v>
      </c>
      <c r="F125" s="119">
        <v>0</v>
      </c>
      <c r="G125" s="127">
        <v>0</v>
      </c>
      <c r="H125" s="106">
        <f t="shared" si="162"/>
        <v>0</v>
      </c>
      <c r="I125" s="119">
        <f t="shared" si="163"/>
        <v>0.29199999999999998</v>
      </c>
      <c r="J125" s="119">
        <v>0</v>
      </c>
      <c r="K125" s="106">
        <v>0.29199999999999998</v>
      </c>
      <c r="L125" s="119">
        <v>0</v>
      </c>
      <c r="M125" s="106">
        <v>0.27</v>
      </c>
      <c r="N125" s="119">
        <f t="shared" si="164"/>
        <v>0</v>
      </c>
      <c r="O125" s="119">
        <v>0</v>
      </c>
      <c r="P125" s="119">
        <f t="shared" si="166"/>
        <v>0</v>
      </c>
      <c r="Q125" s="119">
        <f t="shared" si="167"/>
        <v>-2.1999999999999964E-2</v>
      </c>
      <c r="R125" s="82">
        <f t="shared" si="168"/>
        <v>0</v>
      </c>
      <c r="S125" s="82">
        <f t="shared" si="169"/>
        <v>-7.5342465753424515E-2</v>
      </c>
      <c r="T125" s="98" t="s">
        <v>454</v>
      </c>
    </row>
    <row r="126" spans="1:20" ht="47.25" customHeight="1">
      <c r="A126" s="56" t="s">
        <v>327</v>
      </c>
      <c r="B126" s="60" t="s">
        <v>328</v>
      </c>
      <c r="C126" s="67" t="s">
        <v>329</v>
      </c>
      <c r="D126" s="115">
        <v>0</v>
      </c>
      <c r="E126" s="127">
        <v>0.251</v>
      </c>
      <c r="F126" s="115">
        <v>0</v>
      </c>
      <c r="G126" s="117">
        <v>0.251</v>
      </c>
      <c r="H126" s="106">
        <f t="shared" si="162"/>
        <v>0</v>
      </c>
      <c r="I126" s="115">
        <f t="shared" si="163"/>
        <v>0</v>
      </c>
      <c r="J126" s="115">
        <v>0</v>
      </c>
      <c r="K126" s="106">
        <v>0</v>
      </c>
      <c r="L126" s="115">
        <v>0</v>
      </c>
      <c r="M126" s="106">
        <v>0</v>
      </c>
      <c r="N126" s="115">
        <f t="shared" si="164"/>
        <v>0</v>
      </c>
      <c r="O126" s="115">
        <v>0</v>
      </c>
      <c r="P126" s="115">
        <f t="shared" si="166"/>
        <v>0</v>
      </c>
      <c r="Q126" s="115">
        <f t="shared" si="167"/>
        <v>0</v>
      </c>
      <c r="R126" s="81">
        <f t="shared" si="168"/>
        <v>0</v>
      </c>
      <c r="S126" s="81">
        <f t="shared" si="169"/>
        <v>0</v>
      </c>
      <c r="T126" s="97" t="s">
        <v>453</v>
      </c>
    </row>
    <row r="127" spans="1:20" ht="47.25" customHeight="1">
      <c r="A127" s="50" t="s">
        <v>330</v>
      </c>
      <c r="B127" s="51" t="s">
        <v>331</v>
      </c>
      <c r="C127" s="52" t="s">
        <v>24</v>
      </c>
      <c r="D127" s="104">
        <f t="shared" ref="D127:E127" si="170">SUM(D128,D145)</f>
        <v>0</v>
      </c>
      <c r="E127" s="104">
        <f t="shared" si="170"/>
        <v>33.515999999999998</v>
      </c>
      <c r="F127" s="104">
        <f t="shared" ref="F127:Q127" si="171">SUM(F128,F145)</f>
        <v>0</v>
      </c>
      <c r="G127" s="104">
        <f t="shared" si="171"/>
        <v>8.4949999999999992</v>
      </c>
      <c r="H127" s="104">
        <f t="shared" si="171"/>
        <v>0</v>
      </c>
      <c r="I127" s="104">
        <f t="shared" si="171"/>
        <v>25.021000000000004</v>
      </c>
      <c r="J127" s="104">
        <f t="shared" si="171"/>
        <v>0</v>
      </c>
      <c r="K127" s="104">
        <f t="shared" si="171"/>
        <v>8.1829999999999998</v>
      </c>
      <c r="L127" s="104">
        <f t="shared" si="171"/>
        <v>0</v>
      </c>
      <c r="M127" s="104">
        <f t="shared" ref="M127" si="172">M128+M145</f>
        <v>7.6430000000000007</v>
      </c>
      <c r="N127" s="104">
        <f t="shared" si="171"/>
        <v>0</v>
      </c>
      <c r="O127" s="104">
        <f t="shared" si="171"/>
        <v>16.838000000000001</v>
      </c>
      <c r="P127" s="104">
        <f t="shared" si="171"/>
        <v>0</v>
      </c>
      <c r="Q127" s="104">
        <f t="shared" si="171"/>
        <v>-0.53999999999999981</v>
      </c>
      <c r="R127" s="79">
        <f t="shared" si="168"/>
        <v>0</v>
      </c>
      <c r="S127" s="79">
        <f t="shared" si="169"/>
        <v>-6.5990468043504724E-2</v>
      </c>
      <c r="T127" s="142" t="s">
        <v>434</v>
      </c>
    </row>
    <row r="128" spans="1:20" ht="31.5" customHeight="1">
      <c r="A128" s="53" t="s">
        <v>332</v>
      </c>
      <c r="B128" s="54" t="s">
        <v>333</v>
      </c>
      <c r="C128" s="55" t="s">
        <v>24</v>
      </c>
      <c r="D128" s="105">
        <f t="shared" ref="D128:Q128" si="173">SUM(D129)</f>
        <v>0</v>
      </c>
      <c r="E128" s="105">
        <f t="shared" si="173"/>
        <v>33.515999999999998</v>
      </c>
      <c r="F128" s="105">
        <f t="shared" si="173"/>
        <v>0</v>
      </c>
      <c r="G128" s="105">
        <f t="shared" si="173"/>
        <v>8.4949999999999992</v>
      </c>
      <c r="H128" s="105">
        <f t="shared" si="173"/>
        <v>0</v>
      </c>
      <c r="I128" s="105">
        <f t="shared" si="173"/>
        <v>25.021000000000004</v>
      </c>
      <c r="J128" s="105">
        <f t="shared" si="173"/>
        <v>0</v>
      </c>
      <c r="K128" s="105">
        <f t="shared" si="173"/>
        <v>8.1829999999999998</v>
      </c>
      <c r="L128" s="105">
        <f t="shared" si="173"/>
        <v>0</v>
      </c>
      <c r="M128" s="105">
        <f t="shared" ref="M128" si="174">M129</f>
        <v>7.6430000000000007</v>
      </c>
      <c r="N128" s="105">
        <f t="shared" si="173"/>
        <v>0</v>
      </c>
      <c r="O128" s="105">
        <f t="shared" si="173"/>
        <v>16.838000000000001</v>
      </c>
      <c r="P128" s="105">
        <f t="shared" si="173"/>
        <v>0</v>
      </c>
      <c r="Q128" s="105">
        <f t="shared" si="173"/>
        <v>-0.53999999999999981</v>
      </c>
      <c r="R128" s="80">
        <f t="shared" si="168"/>
        <v>0</v>
      </c>
      <c r="S128" s="80">
        <f t="shared" si="169"/>
        <v>-6.5990468043504724E-2</v>
      </c>
      <c r="T128" s="143" t="s">
        <v>434</v>
      </c>
    </row>
    <row r="129" spans="1:20">
      <c r="A129" s="28" t="s">
        <v>334</v>
      </c>
      <c r="B129" s="29" t="s">
        <v>30</v>
      </c>
      <c r="C129" s="30" t="s">
        <v>24</v>
      </c>
      <c r="D129" s="100">
        <f t="shared" ref="D129:E129" si="175">SUM(D130:D144)</f>
        <v>0</v>
      </c>
      <c r="E129" s="100">
        <f t="shared" si="175"/>
        <v>33.515999999999998</v>
      </c>
      <c r="F129" s="100">
        <f t="shared" ref="F129:Q129" si="176">SUM(F130:F144)</f>
        <v>0</v>
      </c>
      <c r="G129" s="100">
        <f t="shared" ref="G129" si="177">SUM(G130:G144)</f>
        <v>8.4949999999999992</v>
      </c>
      <c r="H129" s="100">
        <f t="shared" si="176"/>
        <v>0</v>
      </c>
      <c r="I129" s="100">
        <f t="shared" si="176"/>
        <v>25.021000000000004</v>
      </c>
      <c r="J129" s="100">
        <f t="shared" si="176"/>
        <v>0</v>
      </c>
      <c r="K129" s="100">
        <f t="shared" si="176"/>
        <v>8.1829999999999998</v>
      </c>
      <c r="L129" s="100">
        <f t="shared" si="176"/>
        <v>0</v>
      </c>
      <c r="M129" s="100">
        <f t="shared" ref="M129" si="178">SUM(M130:M144)</f>
        <v>7.6430000000000007</v>
      </c>
      <c r="N129" s="100">
        <f t="shared" si="176"/>
        <v>0</v>
      </c>
      <c r="O129" s="100">
        <f t="shared" si="176"/>
        <v>16.838000000000001</v>
      </c>
      <c r="P129" s="100">
        <f t="shared" si="176"/>
        <v>0</v>
      </c>
      <c r="Q129" s="100">
        <f t="shared" si="176"/>
        <v>-0.53999999999999981</v>
      </c>
      <c r="R129" s="24">
        <f t="shared" si="168"/>
        <v>0</v>
      </c>
      <c r="S129" s="24">
        <f t="shared" si="169"/>
        <v>-6.5990468043504724E-2</v>
      </c>
      <c r="T129" s="146" t="s">
        <v>434</v>
      </c>
    </row>
    <row r="130" spans="1:20" ht="31.5">
      <c r="A130" s="31" t="s">
        <v>335</v>
      </c>
      <c r="B130" s="32" t="s">
        <v>31</v>
      </c>
      <c r="C130" s="33" t="s">
        <v>32</v>
      </c>
      <c r="D130" s="119">
        <v>0</v>
      </c>
      <c r="E130" s="127">
        <v>0</v>
      </c>
      <c r="F130" s="119">
        <v>0</v>
      </c>
      <c r="G130" s="127">
        <v>0</v>
      </c>
      <c r="H130" s="106">
        <f t="shared" ref="H130:H137" si="179">D130-F130</f>
        <v>0</v>
      </c>
      <c r="I130" s="119">
        <f t="shared" ref="I130:I138" si="180">E130-G130</f>
        <v>0</v>
      </c>
      <c r="J130" s="119">
        <v>0</v>
      </c>
      <c r="K130" s="106">
        <v>0</v>
      </c>
      <c r="L130" s="119">
        <v>0</v>
      </c>
      <c r="M130" s="106">
        <v>0</v>
      </c>
      <c r="N130" s="119">
        <f t="shared" ref="N130:N138" si="181">H130-L130</f>
        <v>0</v>
      </c>
      <c r="O130" s="119">
        <f t="shared" ref="O130:O138" si="182">I130-M130</f>
        <v>0</v>
      </c>
      <c r="P130" s="119">
        <f t="shared" ref="P130:P138" si="183">L130-J130</f>
        <v>0</v>
      </c>
      <c r="Q130" s="119">
        <f t="shared" ref="Q130:Q138" si="184">M130-K130</f>
        <v>0</v>
      </c>
      <c r="R130" s="82">
        <f t="shared" si="168"/>
        <v>0</v>
      </c>
      <c r="S130" s="82">
        <f t="shared" si="169"/>
        <v>0</v>
      </c>
      <c r="T130" s="97" t="s">
        <v>453</v>
      </c>
    </row>
    <row r="131" spans="1:20" ht="31.5">
      <c r="A131" s="31" t="s">
        <v>336</v>
      </c>
      <c r="B131" s="32" t="s">
        <v>33</v>
      </c>
      <c r="C131" s="33" t="s">
        <v>34</v>
      </c>
      <c r="D131" s="119">
        <v>0</v>
      </c>
      <c r="E131" s="127">
        <v>0</v>
      </c>
      <c r="F131" s="119">
        <v>0</v>
      </c>
      <c r="G131" s="127">
        <v>0</v>
      </c>
      <c r="H131" s="106">
        <f t="shared" si="179"/>
        <v>0</v>
      </c>
      <c r="I131" s="119">
        <f t="shared" si="180"/>
        <v>0</v>
      </c>
      <c r="J131" s="119">
        <v>0</v>
      </c>
      <c r="K131" s="106">
        <v>0</v>
      </c>
      <c r="L131" s="119">
        <v>0</v>
      </c>
      <c r="M131" s="106">
        <v>0</v>
      </c>
      <c r="N131" s="119">
        <f t="shared" si="181"/>
        <v>0</v>
      </c>
      <c r="O131" s="119">
        <f t="shared" si="182"/>
        <v>0</v>
      </c>
      <c r="P131" s="119">
        <f t="shared" si="183"/>
        <v>0</v>
      </c>
      <c r="Q131" s="119">
        <f t="shared" si="184"/>
        <v>0</v>
      </c>
      <c r="R131" s="82">
        <f t="shared" si="168"/>
        <v>0</v>
      </c>
      <c r="S131" s="82">
        <f t="shared" si="169"/>
        <v>0</v>
      </c>
      <c r="T131" s="97" t="s">
        <v>453</v>
      </c>
    </row>
    <row r="132" spans="1:20" ht="47.25" customHeight="1">
      <c r="A132" s="31" t="s">
        <v>337</v>
      </c>
      <c r="B132" s="32" t="s">
        <v>35</v>
      </c>
      <c r="C132" s="33" t="s">
        <v>36</v>
      </c>
      <c r="D132" s="119">
        <v>0</v>
      </c>
      <c r="E132" s="126">
        <v>0</v>
      </c>
      <c r="F132" s="119">
        <v>0</v>
      </c>
      <c r="G132" s="127">
        <v>0</v>
      </c>
      <c r="H132" s="106">
        <f t="shared" si="179"/>
        <v>0</v>
      </c>
      <c r="I132" s="119">
        <f t="shared" si="180"/>
        <v>0</v>
      </c>
      <c r="J132" s="119">
        <v>0</v>
      </c>
      <c r="K132" s="106">
        <v>0</v>
      </c>
      <c r="L132" s="119">
        <v>0</v>
      </c>
      <c r="M132" s="106">
        <v>0</v>
      </c>
      <c r="N132" s="119">
        <f t="shared" si="181"/>
        <v>0</v>
      </c>
      <c r="O132" s="119">
        <f t="shared" si="182"/>
        <v>0</v>
      </c>
      <c r="P132" s="119">
        <f t="shared" si="183"/>
        <v>0</v>
      </c>
      <c r="Q132" s="119">
        <f t="shared" si="184"/>
        <v>0</v>
      </c>
      <c r="R132" s="82">
        <f t="shared" si="168"/>
        <v>0</v>
      </c>
      <c r="S132" s="82">
        <f t="shared" si="169"/>
        <v>0</v>
      </c>
      <c r="T132" s="97" t="s">
        <v>453</v>
      </c>
    </row>
    <row r="133" spans="1:20" ht="31.5" customHeight="1">
      <c r="A133" s="31" t="s">
        <v>338</v>
      </c>
      <c r="B133" s="32" t="s">
        <v>37</v>
      </c>
      <c r="C133" s="37" t="s">
        <v>38</v>
      </c>
      <c r="D133" s="119">
        <v>0</v>
      </c>
      <c r="E133" s="127">
        <v>0.94000000000000006</v>
      </c>
      <c r="F133" s="119">
        <v>0</v>
      </c>
      <c r="G133" s="127">
        <v>0</v>
      </c>
      <c r="H133" s="106">
        <f t="shared" si="179"/>
        <v>0</v>
      </c>
      <c r="I133" s="119">
        <f t="shared" si="180"/>
        <v>0.94000000000000006</v>
      </c>
      <c r="J133" s="119">
        <v>0</v>
      </c>
      <c r="K133" s="106">
        <v>0</v>
      </c>
      <c r="L133" s="119">
        <v>0</v>
      </c>
      <c r="M133" s="106">
        <v>0</v>
      </c>
      <c r="N133" s="119">
        <f t="shared" si="181"/>
        <v>0</v>
      </c>
      <c r="O133" s="119">
        <f t="shared" si="182"/>
        <v>0.94000000000000006</v>
      </c>
      <c r="P133" s="119">
        <f t="shared" si="183"/>
        <v>0</v>
      </c>
      <c r="Q133" s="119">
        <f t="shared" si="184"/>
        <v>0</v>
      </c>
      <c r="R133" s="82">
        <f t="shared" si="168"/>
        <v>0</v>
      </c>
      <c r="S133" s="82">
        <f t="shared" si="169"/>
        <v>0</v>
      </c>
      <c r="T133" s="97" t="s">
        <v>453</v>
      </c>
    </row>
    <row r="134" spans="1:20" ht="31.5" customHeight="1">
      <c r="A134" s="31" t="s">
        <v>339</v>
      </c>
      <c r="B134" s="32" t="s">
        <v>39</v>
      </c>
      <c r="C134" s="37" t="s">
        <v>40</v>
      </c>
      <c r="D134" s="119">
        <v>0</v>
      </c>
      <c r="E134" s="127">
        <v>0.94000000000000006</v>
      </c>
      <c r="F134" s="119">
        <v>0</v>
      </c>
      <c r="G134" s="127">
        <v>0</v>
      </c>
      <c r="H134" s="106">
        <f t="shared" si="179"/>
        <v>0</v>
      </c>
      <c r="I134" s="119">
        <f t="shared" si="180"/>
        <v>0.94000000000000006</v>
      </c>
      <c r="J134" s="119">
        <v>0</v>
      </c>
      <c r="K134" s="106">
        <v>0</v>
      </c>
      <c r="L134" s="119">
        <v>0</v>
      </c>
      <c r="M134" s="106">
        <v>0</v>
      </c>
      <c r="N134" s="119">
        <f t="shared" si="181"/>
        <v>0</v>
      </c>
      <c r="O134" s="119">
        <f t="shared" si="182"/>
        <v>0.94000000000000006</v>
      </c>
      <c r="P134" s="119">
        <f t="shared" si="183"/>
        <v>0</v>
      </c>
      <c r="Q134" s="119">
        <f t="shared" si="184"/>
        <v>0</v>
      </c>
      <c r="R134" s="82">
        <f t="shared" si="168"/>
        <v>0</v>
      </c>
      <c r="S134" s="82">
        <f t="shared" si="169"/>
        <v>0</v>
      </c>
      <c r="T134" s="97" t="s">
        <v>453</v>
      </c>
    </row>
    <row r="135" spans="1:20" ht="31.5" customHeight="1">
      <c r="A135" s="31" t="s">
        <v>340</v>
      </c>
      <c r="B135" s="32" t="s">
        <v>41</v>
      </c>
      <c r="C135" s="37" t="s">
        <v>42</v>
      </c>
      <c r="D135" s="119">
        <v>0</v>
      </c>
      <c r="E135" s="127">
        <v>0.94000000000000006</v>
      </c>
      <c r="F135" s="119">
        <v>0</v>
      </c>
      <c r="G135" s="127">
        <v>0</v>
      </c>
      <c r="H135" s="106">
        <f t="shared" si="179"/>
        <v>0</v>
      </c>
      <c r="I135" s="119">
        <f t="shared" si="180"/>
        <v>0.94000000000000006</v>
      </c>
      <c r="J135" s="119">
        <v>0</v>
      </c>
      <c r="K135" s="106">
        <v>0</v>
      </c>
      <c r="L135" s="119">
        <v>0</v>
      </c>
      <c r="M135" s="106">
        <v>0</v>
      </c>
      <c r="N135" s="119">
        <f t="shared" si="181"/>
        <v>0</v>
      </c>
      <c r="O135" s="119">
        <f t="shared" si="182"/>
        <v>0.94000000000000006</v>
      </c>
      <c r="P135" s="119">
        <f t="shared" si="183"/>
        <v>0</v>
      </c>
      <c r="Q135" s="119">
        <f t="shared" si="184"/>
        <v>0</v>
      </c>
      <c r="R135" s="82">
        <f t="shared" si="168"/>
        <v>0</v>
      </c>
      <c r="S135" s="82">
        <f t="shared" si="169"/>
        <v>0</v>
      </c>
      <c r="T135" s="97" t="s">
        <v>453</v>
      </c>
    </row>
    <row r="136" spans="1:20" ht="31.5">
      <c r="A136" s="31" t="s">
        <v>341</v>
      </c>
      <c r="B136" s="32" t="s">
        <v>43</v>
      </c>
      <c r="C136" s="33" t="s">
        <v>44</v>
      </c>
      <c r="D136" s="119">
        <v>0</v>
      </c>
      <c r="E136" s="127">
        <v>0</v>
      </c>
      <c r="F136" s="119">
        <v>0</v>
      </c>
      <c r="G136" s="127">
        <v>0</v>
      </c>
      <c r="H136" s="106">
        <f t="shared" si="179"/>
        <v>0</v>
      </c>
      <c r="I136" s="119">
        <f t="shared" si="180"/>
        <v>0</v>
      </c>
      <c r="J136" s="119">
        <v>0</v>
      </c>
      <c r="K136" s="106">
        <v>0</v>
      </c>
      <c r="L136" s="119">
        <v>0</v>
      </c>
      <c r="M136" s="106">
        <v>0</v>
      </c>
      <c r="N136" s="119">
        <f t="shared" si="181"/>
        <v>0</v>
      </c>
      <c r="O136" s="119">
        <f t="shared" si="182"/>
        <v>0</v>
      </c>
      <c r="P136" s="119">
        <f t="shared" si="183"/>
        <v>0</v>
      </c>
      <c r="Q136" s="119">
        <f t="shared" si="184"/>
        <v>0</v>
      </c>
      <c r="R136" s="82">
        <f t="shared" si="168"/>
        <v>0</v>
      </c>
      <c r="S136" s="82">
        <f t="shared" si="169"/>
        <v>0</v>
      </c>
      <c r="T136" s="97" t="s">
        <v>453</v>
      </c>
    </row>
    <row r="137" spans="1:20" ht="63" customHeight="1">
      <c r="A137" s="31" t="s">
        <v>342</v>
      </c>
      <c r="B137" s="32" t="s">
        <v>45</v>
      </c>
      <c r="C137" s="37" t="s">
        <v>46</v>
      </c>
      <c r="D137" s="119">
        <v>0</v>
      </c>
      <c r="E137" s="127">
        <v>1.748</v>
      </c>
      <c r="F137" s="119">
        <v>0</v>
      </c>
      <c r="G137" s="127">
        <v>0</v>
      </c>
      <c r="H137" s="106">
        <f t="shared" si="179"/>
        <v>0</v>
      </c>
      <c r="I137" s="119">
        <f t="shared" si="180"/>
        <v>1.748</v>
      </c>
      <c r="J137" s="119">
        <v>0</v>
      </c>
      <c r="K137" s="106">
        <v>0</v>
      </c>
      <c r="L137" s="119">
        <v>0</v>
      </c>
      <c r="M137" s="106">
        <v>0</v>
      </c>
      <c r="N137" s="119">
        <f t="shared" si="181"/>
        <v>0</v>
      </c>
      <c r="O137" s="119">
        <f t="shared" si="182"/>
        <v>1.748</v>
      </c>
      <c r="P137" s="119">
        <f t="shared" si="183"/>
        <v>0</v>
      </c>
      <c r="Q137" s="119">
        <f t="shared" si="184"/>
        <v>0</v>
      </c>
      <c r="R137" s="82">
        <f t="shared" si="168"/>
        <v>0</v>
      </c>
      <c r="S137" s="82">
        <f t="shared" si="169"/>
        <v>0</v>
      </c>
      <c r="T137" s="97" t="s">
        <v>453</v>
      </c>
    </row>
    <row r="138" spans="1:20" ht="63" customHeight="1">
      <c r="A138" s="31" t="s">
        <v>343</v>
      </c>
      <c r="B138" s="32" t="s">
        <v>47</v>
      </c>
      <c r="C138" s="33" t="s">
        <v>48</v>
      </c>
      <c r="D138" s="119">
        <v>0</v>
      </c>
      <c r="E138" s="127">
        <v>1.298</v>
      </c>
      <c r="F138" s="119">
        <v>0</v>
      </c>
      <c r="G138" s="127">
        <v>0</v>
      </c>
      <c r="H138" s="106">
        <f>D138-F138</f>
        <v>0</v>
      </c>
      <c r="I138" s="119">
        <f t="shared" si="180"/>
        <v>1.298</v>
      </c>
      <c r="J138" s="119">
        <v>0</v>
      </c>
      <c r="K138" s="106">
        <v>0</v>
      </c>
      <c r="L138" s="119">
        <v>0</v>
      </c>
      <c r="M138" s="106">
        <v>0</v>
      </c>
      <c r="N138" s="119">
        <f t="shared" si="181"/>
        <v>0</v>
      </c>
      <c r="O138" s="119">
        <f t="shared" si="182"/>
        <v>1.298</v>
      </c>
      <c r="P138" s="119">
        <f t="shared" si="183"/>
        <v>0</v>
      </c>
      <c r="Q138" s="119">
        <f t="shared" si="184"/>
        <v>0</v>
      </c>
      <c r="R138" s="82">
        <f t="shared" si="168"/>
        <v>0</v>
      </c>
      <c r="S138" s="82">
        <f t="shared" si="169"/>
        <v>0</v>
      </c>
      <c r="T138" s="97" t="s">
        <v>453</v>
      </c>
    </row>
    <row r="139" spans="1:20" ht="47.25" customHeight="1">
      <c r="A139" s="31" t="s">
        <v>344</v>
      </c>
      <c r="B139" s="70" t="s">
        <v>50</v>
      </c>
      <c r="C139" s="33" t="s">
        <v>51</v>
      </c>
      <c r="D139" s="152">
        <v>0</v>
      </c>
      <c r="E139" s="156">
        <v>10.972</v>
      </c>
      <c r="F139" s="152">
        <v>0</v>
      </c>
      <c r="G139" s="158">
        <v>0</v>
      </c>
      <c r="H139" s="158">
        <f>D139-F139</f>
        <v>0</v>
      </c>
      <c r="I139" s="152">
        <f>E139-G139</f>
        <v>10.972</v>
      </c>
      <c r="J139" s="152">
        <v>0</v>
      </c>
      <c r="K139" s="158">
        <v>0</v>
      </c>
      <c r="L139" s="152">
        <v>0</v>
      </c>
      <c r="M139" s="158">
        <v>0</v>
      </c>
      <c r="N139" s="152">
        <f t="shared" ref="N139" si="185">H139-L139</f>
        <v>0</v>
      </c>
      <c r="O139" s="152">
        <f>I139-M139</f>
        <v>10.972</v>
      </c>
      <c r="P139" s="152">
        <f t="shared" ref="P139" si="186">L139-J139</f>
        <v>0</v>
      </c>
      <c r="Q139" s="152">
        <f t="shared" ref="Q139" si="187">M139-K139</f>
        <v>0</v>
      </c>
      <c r="R139" s="154">
        <f t="shared" si="168"/>
        <v>0</v>
      </c>
      <c r="S139" s="154">
        <f t="shared" si="169"/>
        <v>0</v>
      </c>
      <c r="T139" s="149" t="s">
        <v>453</v>
      </c>
    </row>
    <row r="140" spans="1:20" ht="47.25" customHeight="1">
      <c r="A140" s="31" t="s">
        <v>345</v>
      </c>
      <c r="B140" s="70" t="s">
        <v>52</v>
      </c>
      <c r="C140" s="33" t="s">
        <v>346</v>
      </c>
      <c r="D140" s="153"/>
      <c r="E140" s="157"/>
      <c r="F140" s="153"/>
      <c r="G140" s="159"/>
      <c r="H140" s="159"/>
      <c r="I140" s="153"/>
      <c r="J140" s="153"/>
      <c r="K140" s="159"/>
      <c r="L140" s="153"/>
      <c r="M140" s="159"/>
      <c r="N140" s="153"/>
      <c r="O140" s="153"/>
      <c r="P140" s="153"/>
      <c r="Q140" s="153"/>
      <c r="R140" s="155"/>
      <c r="S140" s="155"/>
      <c r="T140" s="150"/>
    </row>
    <row r="141" spans="1:20" ht="63" customHeight="1">
      <c r="A141" s="56" t="s">
        <v>347</v>
      </c>
      <c r="B141" s="57" t="s">
        <v>348</v>
      </c>
      <c r="C141" s="71" t="s">
        <v>53</v>
      </c>
      <c r="D141" s="115">
        <v>0</v>
      </c>
      <c r="E141" s="120">
        <v>8.4949999999999992</v>
      </c>
      <c r="F141" s="115">
        <v>0</v>
      </c>
      <c r="G141" s="117">
        <f>6.151+2.344</f>
        <v>8.4949999999999992</v>
      </c>
      <c r="H141" s="106">
        <f t="shared" ref="H141:I146" si="188">D141-F141</f>
        <v>0</v>
      </c>
      <c r="I141" s="115">
        <f t="shared" si="188"/>
        <v>0</v>
      </c>
      <c r="J141" s="115">
        <v>0</v>
      </c>
      <c r="K141" s="106">
        <v>0</v>
      </c>
      <c r="L141" s="115">
        <v>0</v>
      </c>
      <c r="M141" s="106">
        <v>0</v>
      </c>
      <c r="N141" s="115">
        <f t="shared" ref="N141:N144" si="189">H141-L141</f>
        <v>0</v>
      </c>
      <c r="O141" s="115">
        <v>0</v>
      </c>
      <c r="P141" s="115">
        <f t="shared" ref="P141:P144" si="190">L141-J141</f>
        <v>0</v>
      </c>
      <c r="Q141" s="115">
        <f t="shared" ref="Q141:Q144" si="191">M141-K141</f>
        <v>0</v>
      </c>
      <c r="R141" s="81">
        <f t="shared" si="168"/>
        <v>0</v>
      </c>
      <c r="S141" s="81">
        <f t="shared" si="169"/>
        <v>0</v>
      </c>
      <c r="T141" s="97" t="s">
        <v>453</v>
      </c>
    </row>
    <row r="142" spans="1:20" ht="47.25" customHeight="1">
      <c r="A142" s="31" t="s">
        <v>349</v>
      </c>
      <c r="B142" s="32" t="s">
        <v>350</v>
      </c>
      <c r="C142" s="33" t="s">
        <v>351</v>
      </c>
      <c r="D142" s="119">
        <v>0</v>
      </c>
      <c r="E142" s="120">
        <v>1.78</v>
      </c>
      <c r="F142" s="119">
        <v>0</v>
      </c>
      <c r="G142" s="127">
        <v>0</v>
      </c>
      <c r="H142" s="106">
        <f t="shared" si="188"/>
        <v>0</v>
      </c>
      <c r="I142" s="119">
        <f t="shared" si="188"/>
        <v>1.78</v>
      </c>
      <c r="J142" s="119">
        <v>0</v>
      </c>
      <c r="K142" s="109">
        <v>1.78</v>
      </c>
      <c r="L142" s="119">
        <v>0</v>
      </c>
      <c r="M142" s="109">
        <v>1.7250000000000001</v>
      </c>
      <c r="N142" s="119">
        <f t="shared" si="189"/>
        <v>0</v>
      </c>
      <c r="O142" s="119">
        <v>0</v>
      </c>
      <c r="P142" s="119">
        <f t="shared" si="190"/>
        <v>0</v>
      </c>
      <c r="Q142" s="119">
        <f t="shared" si="191"/>
        <v>-5.4999999999999938E-2</v>
      </c>
      <c r="R142" s="82">
        <f t="shared" si="168"/>
        <v>0</v>
      </c>
      <c r="S142" s="82">
        <f t="shared" si="169"/>
        <v>-3.0898876404494402E-2</v>
      </c>
      <c r="T142" s="98" t="s">
        <v>455</v>
      </c>
    </row>
    <row r="143" spans="1:20" ht="58.5" customHeight="1">
      <c r="A143" s="31" t="s">
        <v>352</v>
      </c>
      <c r="B143" s="32" t="s">
        <v>353</v>
      </c>
      <c r="C143" s="33" t="s">
        <v>354</v>
      </c>
      <c r="D143" s="119">
        <v>0</v>
      </c>
      <c r="E143" s="120">
        <v>1.78</v>
      </c>
      <c r="F143" s="119">
        <v>0</v>
      </c>
      <c r="G143" s="127">
        <v>0</v>
      </c>
      <c r="H143" s="106">
        <f t="shared" ref="H143" si="192">D143-F143</f>
        <v>0</v>
      </c>
      <c r="I143" s="119">
        <f t="shared" ref="I143" si="193">E143-G143</f>
        <v>1.78</v>
      </c>
      <c r="J143" s="119">
        <v>0</v>
      </c>
      <c r="K143" s="109">
        <v>1.78</v>
      </c>
      <c r="L143" s="119">
        <v>0</v>
      </c>
      <c r="M143" s="109">
        <v>1.526</v>
      </c>
      <c r="N143" s="119">
        <f t="shared" ref="N143" si="194">H143-L143</f>
        <v>0</v>
      </c>
      <c r="O143" s="119">
        <v>0</v>
      </c>
      <c r="P143" s="119">
        <f t="shared" ref="P143" si="195">L143-J143</f>
        <v>0</v>
      </c>
      <c r="Q143" s="119">
        <f t="shared" ref="Q143" si="196">M143-K143</f>
        <v>-0.254</v>
      </c>
      <c r="R143" s="82">
        <f t="shared" ref="R143" si="197">IF(L143&gt;0,(IF((SUM(J143)=0), 1,(L143/SUM(J143)-1))),(IF((SUM(J143)=0), 0,(L143/SUM(J143)-1))))</f>
        <v>0</v>
      </c>
      <c r="S143" s="82">
        <f t="shared" ref="S143" si="198">IF(M143&gt;0,(IF((SUM(K143)=0), 1,(M143/SUM(K143)-1))),(IF((SUM(K143)=0), 0,(M143/SUM(K143)-1))))</f>
        <v>-0.14269662921348314</v>
      </c>
      <c r="T143" s="98" t="s">
        <v>455</v>
      </c>
    </row>
    <row r="144" spans="1:20" ht="84" customHeight="1">
      <c r="A144" s="87" t="s">
        <v>438</v>
      </c>
      <c r="B144" s="88" t="s">
        <v>439</v>
      </c>
      <c r="C144" s="89" t="s">
        <v>440</v>
      </c>
      <c r="D144" s="119">
        <v>0</v>
      </c>
      <c r="E144" s="129">
        <v>4.6230000000000002</v>
      </c>
      <c r="F144" s="119">
        <v>0</v>
      </c>
      <c r="G144" s="130">
        <v>0</v>
      </c>
      <c r="H144" s="106">
        <f t="shared" si="188"/>
        <v>0</v>
      </c>
      <c r="I144" s="119">
        <f t="shared" si="188"/>
        <v>4.6230000000000002</v>
      </c>
      <c r="J144" s="119">
        <v>0</v>
      </c>
      <c r="K144" s="109">
        <v>4.6230000000000002</v>
      </c>
      <c r="L144" s="119">
        <v>0</v>
      </c>
      <c r="M144" s="109">
        <v>4.3920000000000003</v>
      </c>
      <c r="N144" s="119">
        <f t="shared" si="189"/>
        <v>0</v>
      </c>
      <c r="O144" s="119">
        <v>0</v>
      </c>
      <c r="P144" s="119">
        <f t="shared" si="190"/>
        <v>0</v>
      </c>
      <c r="Q144" s="119">
        <f t="shared" si="191"/>
        <v>-0.23099999999999987</v>
      </c>
      <c r="R144" s="82">
        <f t="shared" si="168"/>
        <v>0</v>
      </c>
      <c r="S144" s="82">
        <f t="shared" si="169"/>
        <v>-4.9967553536664489E-2</v>
      </c>
      <c r="T144" s="98" t="s">
        <v>455</v>
      </c>
    </row>
    <row r="145" spans="1:20" ht="47.25" customHeight="1">
      <c r="A145" s="53" t="s">
        <v>355</v>
      </c>
      <c r="B145" s="54" t="s">
        <v>356</v>
      </c>
      <c r="C145" s="55" t="s">
        <v>24</v>
      </c>
      <c r="D145" s="105">
        <f t="shared" ref="D145:Q145" si="199">SUM(D146)</f>
        <v>0</v>
      </c>
      <c r="E145" s="105">
        <f t="shared" ref="E145" si="200">SUM(E146)</f>
        <v>0</v>
      </c>
      <c r="F145" s="105">
        <f t="shared" si="199"/>
        <v>0</v>
      </c>
      <c r="G145" s="105">
        <f t="shared" ref="G145" si="201">SUM(G146)</f>
        <v>0</v>
      </c>
      <c r="H145" s="105">
        <f t="shared" si="199"/>
        <v>0</v>
      </c>
      <c r="I145" s="105">
        <f t="shared" si="199"/>
        <v>0</v>
      </c>
      <c r="J145" s="105">
        <f t="shared" si="199"/>
        <v>0</v>
      </c>
      <c r="K145" s="105">
        <f t="shared" si="199"/>
        <v>0</v>
      </c>
      <c r="L145" s="105">
        <f t="shared" si="199"/>
        <v>0</v>
      </c>
      <c r="M145" s="107">
        <f t="shared" ref="M145" si="202">M146</f>
        <v>0</v>
      </c>
      <c r="N145" s="105">
        <f t="shared" si="199"/>
        <v>0</v>
      </c>
      <c r="O145" s="105">
        <f t="shared" si="199"/>
        <v>0</v>
      </c>
      <c r="P145" s="105">
        <f t="shared" si="199"/>
        <v>0</v>
      </c>
      <c r="Q145" s="105">
        <f t="shared" si="199"/>
        <v>0</v>
      </c>
      <c r="R145" s="80">
        <f t="shared" si="168"/>
        <v>0</v>
      </c>
      <c r="S145" s="80">
        <f t="shared" si="169"/>
        <v>0</v>
      </c>
      <c r="T145" s="143" t="s">
        <v>434</v>
      </c>
    </row>
    <row r="146" spans="1:20">
      <c r="A146" s="44" t="s">
        <v>25</v>
      </c>
      <c r="B146" s="44" t="s">
        <v>25</v>
      </c>
      <c r="C146" s="44" t="s">
        <v>25</v>
      </c>
      <c r="D146" s="119">
        <v>0</v>
      </c>
      <c r="E146" s="123" t="s">
        <v>177</v>
      </c>
      <c r="F146" s="119">
        <v>0</v>
      </c>
      <c r="G146" s="127">
        <v>0</v>
      </c>
      <c r="H146" s="106">
        <f>D146-F146</f>
        <v>0</v>
      </c>
      <c r="I146" s="119">
        <f t="shared" si="188"/>
        <v>0</v>
      </c>
      <c r="J146" s="119">
        <v>0</v>
      </c>
      <c r="K146" s="106">
        <v>0</v>
      </c>
      <c r="L146" s="119">
        <v>0</v>
      </c>
      <c r="M146" s="106">
        <v>0</v>
      </c>
      <c r="N146" s="119">
        <f t="shared" ref="N146" si="203">H146-L146</f>
        <v>0</v>
      </c>
      <c r="O146" s="119">
        <f t="shared" ref="O146" si="204">I146-M146</f>
        <v>0</v>
      </c>
      <c r="P146" s="119">
        <f t="shared" ref="P146" si="205">L146-J146</f>
        <v>0</v>
      </c>
      <c r="Q146" s="119">
        <f t="shared" ref="Q146" si="206">M146-K146</f>
        <v>0</v>
      </c>
      <c r="R146" s="82">
        <f t="shared" si="168"/>
        <v>0</v>
      </c>
      <c r="S146" s="82">
        <f t="shared" si="169"/>
        <v>0</v>
      </c>
      <c r="T146" s="97" t="s">
        <v>453</v>
      </c>
    </row>
    <row r="147" spans="1:20" ht="47.25" customHeight="1">
      <c r="A147" s="50" t="s">
        <v>357</v>
      </c>
      <c r="B147" s="51" t="s">
        <v>358</v>
      </c>
      <c r="C147" s="52" t="s">
        <v>24</v>
      </c>
      <c r="D147" s="104">
        <f t="shared" ref="D147:E147" si="207">SUM(D148,D150,D152,D154,D156,D158,D161,D163)</f>
        <v>0</v>
      </c>
      <c r="E147" s="104">
        <f t="shared" si="207"/>
        <v>6.9619999999999997</v>
      </c>
      <c r="F147" s="104">
        <f t="shared" ref="F147:Q147" si="208">SUM(F148,F150,F152,F154,F156,F158,F161,F163)</f>
        <v>0</v>
      </c>
      <c r="G147" s="104">
        <f t="shared" si="208"/>
        <v>0</v>
      </c>
      <c r="H147" s="104">
        <f t="shared" si="208"/>
        <v>0</v>
      </c>
      <c r="I147" s="104">
        <f t="shared" si="208"/>
        <v>6.9619999999999997</v>
      </c>
      <c r="J147" s="104">
        <f t="shared" si="208"/>
        <v>0</v>
      </c>
      <c r="K147" s="104">
        <f t="shared" si="208"/>
        <v>0</v>
      </c>
      <c r="L147" s="104">
        <f t="shared" si="208"/>
        <v>0</v>
      </c>
      <c r="M147" s="110">
        <f t="shared" ref="M147" si="209">M148+M150+M152+M154+M156+M158+M161+M163</f>
        <v>0</v>
      </c>
      <c r="N147" s="104">
        <f t="shared" si="208"/>
        <v>0</v>
      </c>
      <c r="O147" s="104">
        <f t="shared" si="208"/>
        <v>6.9619999999999997</v>
      </c>
      <c r="P147" s="104">
        <f t="shared" si="208"/>
        <v>0</v>
      </c>
      <c r="Q147" s="104">
        <f t="shared" si="208"/>
        <v>0</v>
      </c>
      <c r="R147" s="79">
        <f t="shared" si="168"/>
        <v>0</v>
      </c>
      <c r="S147" s="79">
        <f t="shared" si="169"/>
        <v>0</v>
      </c>
      <c r="T147" s="142" t="s">
        <v>434</v>
      </c>
    </row>
    <row r="148" spans="1:20" ht="47.25" customHeight="1">
      <c r="A148" s="53" t="s">
        <v>359</v>
      </c>
      <c r="B148" s="54" t="s">
        <v>360</v>
      </c>
      <c r="C148" s="55" t="s">
        <v>24</v>
      </c>
      <c r="D148" s="105">
        <f t="shared" ref="D148:Q148" si="210">SUM(D149)</f>
        <v>0</v>
      </c>
      <c r="E148" s="105">
        <f t="shared" si="210"/>
        <v>0</v>
      </c>
      <c r="F148" s="105">
        <f t="shared" si="210"/>
        <v>0</v>
      </c>
      <c r="G148" s="105">
        <f t="shared" si="210"/>
        <v>0</v>
      </c>
      <c r="H148" s="105">
        <f t="shared" si="210"/>
        <v>0</v>
      </c>
      <c r="I148" s="105">
        <f t="shared" si="210"/>
        <v>0</v>
      </c>
      <c r="J148" s="105">
        <f t="shared" si="210"/>
        <v>0</v>
      </c>
      <c r="K148" s="105">
        <f t="shared" si="210"/>
        <v>0</v>
      </c>
      <c r="L148" s="105">
        <f t="shared" si="210"/>
        <v>0</v>
      </c>
      <c r="M148" s="107">
        <f t="shared" ref="M148" si="211">M149</f>
        <v>0</v>
      </c>
      <c r="N148" s="105">
        <f t="shared" si="210"/>
        <v>0</v>
      </c>
      <c r="O148" s="105">
        <f t="shared" si="210"/>
        <v>0</v>
      </c>
      <c r="P148" s="105">
        <f t="shared" si="210"/>
        <v>0</v>
      </c>
      <c r="Q148" s="105">
        <f t="shared" si="210"/>
        <v>0</v>
      </c>
      <c r="R148" s="80">
        <f t="shared" si="168"/>
        <v>0</v>
      </c>
      <c r="S148" s="80">
        <f t="shared" si="169"/>
        <v>0</v>
      </c>
      <c r="T148" s="143" t="s">
        <v>434</v>
      </c>
    </row>
    <row r="149" spans="1:20">
      <c r="A149" s="44" t="s">
        <v>25</v>
      </c>
      <c r="B149" s="44" t="s">
        <v>25</v>
      </c>
      <c r="C149" s="44" t="s">
        <v>25</v>
      </c>
      <c r="D149" s="119">
        <v>0</v>
      </c>
      <c r="E149" s="123" t="s">
        <v>177</v>
      </c>
      <c r="F149" s="119">
        <v>0</v>
      </c>
      <c r="G149" s="127">
        <v>0</v>
      </c>
      <c r="H149" s="106">
        <f>D149-F149</f>
        <v>0</v>
      </c>
      <c r="I149" s="119">
        <f t="shared" ref="I149" si="212">E149-G149</f>
        <v>0</v>
      </c>
      <c r="J149" s="119">
        <v>0</v>
      </c>
      <c r="K149" s="106">
        <v>0</v>
      </c>
      <c r="L149" s="119">
        <v>0</v>
      </c>
      <c r="M149" s="106">
        <v>0</v>
      </c>
      <c r="N149" s="119">
        <f t="shared" ref="N149" si="213">H149-L149</f>
        <v>0</v>
      </c>
      <c r="O149" s="119">
        <f t="shared" ref="O149" si="214">I149-M149</f>
        <v>0</v>
      </c>
      <c r="P149" s="119">
        <f t="shared" ref="P149" si="215">L149-J149</f>
        <v>0</v>
      </c>
      <c r="Q149" s="119">
        <f t="shared" ref="Q149" si="216">M149-K149</f>
        <v>0</v>
      </c>
      <c r="R149" s="82">
        <f t="shared" si="168"/>
        <v>0</v>
      </c>
      <c r="S149" s="82">
        <f t="shared" si="169"/>
        <v>0</v>
      </c>
      <c r="T149" s="97" t="s">
        <v>453</v>
      </c>
    </row>
    <row r="150" spans="1:20" ht="47.25" customHeight="1">
      <c r="A150" s="53" t="s">
        <v>361</v>
      </c>
      <c r="B150" s="54" t="s">
        <v>362</v>
      </c>
      <c r="C150" s="55" t="s">
        <v>24</v>
      </c>
      <c r="D150" s="105">
        <f t="shared" ref="D150:Q150" si="217">SUM(D151)</f>
        <v>0</v>
      </c>
      <c r="E150" s="105">
        <f t="shared" ref="E150" si="218">SUM(E151)</f>
        <v>0</v>
      </c>
      <c r="F150" s="105">
        <f t="shared" si="217"/>
        <v>0</v>
      </c>
      <c r="G150" s="105">
        <f t="shared" ref="G150" si="219">SUM(G151)</f>
        <v>0</v>
      </c>
      <c r="H150" s="105">
        <f t="shared" si="217"/>
        <v>0</v>
      </c>
      <c r="I150" s="105">
        <f t="shared" si="217"/>
        <v>0</v>
      </c>
      <c r="J150" s="105">
        <f t="shared" si="217"/>
        <v>0</v>
      </c>
      <c r="K150" s="105">
        <f t="shared" si="217"/>
        <v>0</v>
      </c>
      <c r="L150" s="105">
        <f t="shared" si="217"/>
        <v>0</v>
      </c>
      <c r="M150" s="107">
        <f t="shared" ref="M150" si="220">M151</f>
        <v>0</v>
      </c>
      <c r="N150" s="105">
        <f t="shared" si="217"/>
        <v>0</v>
      </c>
      <c r="O150" s="105">
        <f t="shared" si="217"/>
        <v>0</v>
      </c>
      <c r="P150" s="105">
        <f t="shared" si="217"/>
        <v>0</v>
      </c>
      <c r="Q150" s="105">
        <f t="shared" si="217"/>
        <v>0</v>
      </c>
      <c r="R150" s="80">
        <f t="shared" si="168"/>
        <v>0</v>
      </c>
      <c r="S150" s="80">
        <f t="shared" si="169"/>
        <v>0</v>
      </c>
      <c r="T150" s="143" t="s">
        <v>434</v>
      </c>
    </row>
    <row r="151" spans="1:20">
      <c r="A151" s="44" t="s">
        <v>25</v>
      </c>
      <c r="B151" s="44" t="s">
        <v>25</v>
      </c>
      <c r="C151" s="44" t="s">
        <v>25</v>
      </c>
      <c r="D151" s="119">
        <v>0</v>
      </c>
      <c r="E151" s="123" t="s">
        <v>177</v>
      </c>
      <c r="F151" s="119">
        <v>0</v>
      </c>
      <c r="G151" s="127">
        <v>0</v>
      </c>
      <c r="H151" s="106">
        <f>D151-F151</f>
        <v>0</v>
      </c>
      <c r="I151" s="119">
        <f t="shared" ref="I151" si="221">E151-G151</f>
        <v>0</v>
      </c>
      <c r="J151" s="119">
        <v>0</v>
      </c>
      <c r="K151" s="106">
        <v>0</v>
      </c>
      <c r="L151" s="119">
        <v>0</v>
      </c>
      <c r="M151" s="106">
        <v>0</v>
      </c>
      <c r="N151" s="119">
        <f t="shared" ref="N151" si="222">H151-L151</f>
        <v>0</v>
      </c>
      <c r="O151" s="119">
        <f t="shared" ref="O151" si="223">I151-M151</f>
        <v>0</v>
      </c>
      <c r="P151" s="119">
        <f t="shared" ref="P151" si="224">L151-J151</f>
        <v>0</v>
      </c>
      <c r="Q151" s="119">
        <f t="shared" ref="Q151" si="225">M151-K151</f>
        <v>0</v>
      </c>
      <c r="R151" s="82">
        <f t="shared" si="168"/>
        <v>0</v>
      </c>
      <c r="S151" s="82">
        <f t="shared" si="169"/>
        <v>0</v>
      </c>
      <c r="T151" s="97" t="s">
        <v>453</v>
      </c>
    </row>
    <row r="152" spans="1:20" ht="31.5">
      <c r="A152" s="53" t="s">
        <v>363</v>
      </c>
      <c r="B152" s="54" t="s">
        <v>364</v>
      </c>
      <c r="C152" s="55" t="s">
        <v>24</v>
      </c>
      <c r="D152" s="105">
        <f t="shared" ref="D152:Q152" si="226">SUM(D153)</f>
        <v>0</v>
      </c>
      <c r="E152" s="105">
        <f t="shared" si="226"/>
        <v>0</v>
      </c>
      <c r="F152" s="105">
        <f t="shared" si="226"/>
        <v>0</v>
      </c>
      <c r="G152" s="105">
        <f t="shared" si="226"/>
        <v>0</v>
      </c>
      <c r="H152" s="105">
        <f t="shared" si="226"/>
        <v>0</v>
      </c>
      <c r="I152" s="105">
        <f t="shared" si="226"/>
        <v>0</v>
      </c>
      <c r="J152" s="105">
        <f t="shared" si="226"/>
        <v>0</v>
      </c>
      <c r="K152" s="105">
        <f t="shared" si="226"/>
        <v>0</v>
      </c>
      <c r="L152" s="105">
        <f t="shared" si="226"/>
        <v>0</v>
      </c>
      <c r="M152" s="107">
        <f t="shared" ref="M152" si="227">M153</f>
        <v>0</v>
      </c>
      <c r="N152" s="105">
        <f t="shared" si="226"/>
        <v>0</v>
      </c>
      <c r="O152" s="105">
        <f t="shared" si="226"/>
        <v>0</v>
      </c>
      <c r="P152" s="105">
        <f t="shared" si="226"/>
        <v>0</v>
      </c>
      <c r="Q152" s="105">
        <f t="shared" si="226"/>
        <v>0</v>
      </c>
      <c r="R152" s="80">
        <f t="shared" si="168"/>
        <v>0</v>
      </c>
      <c r="S152" s="80">
        <f t="shared" si="169"/>
        <v>0</v>
      </c>
      <c r="T152" s="143" t="s">
        <v>434</v>
      </c>
    </row>
    <row r="153" spans="1:20">
      <c r="A153" s="44" t="s">
        <v>25</v>
      </c>
      <c r="B153" s="44" t="s">
        <v>25</v>
      </c>
      <c r="C153" s="44" t="s">
        <v>25</v>
      </c>
      <c r="D153" s="119">
        <v>0</v>
      </c>
      <c r="E153" s="123" t="s">
        <v>177</v>
      </c>
      <c r="F153" s="119">
        <v>0</v>
      </c>
      <c r="G153" s="127">
        <v>0</v>
      </c>
      <c r="H153" s="106">
        <f>D153-F153</f>
        <v>0</v>
      </c>
      <c r="I153" s="119">
        <f t="shared" ref="I153" si="228">E153-G153</f>
        <v>0</v>
      </c>
      <c r="J153" s="119">
        <v>0</v>
      </c>
      <c r="K153" s="106">
        <v>0</v>
      </c>
      <c r="L153" s="119">
        <v>0</v>
      </c>
      <c r="M153" s="106">
        <v>0</v>
      </c>
      <c r="N153" s="119">
        <f t="shared" ref="N153" si="229">H153-L153</f>
        <v>0</v>
      </c>
      <c r="O153" s="119">
        <f t="shared" ref="O153" si="230">I153-M153</f>
        <v>0</v>
      </c>
      <c r="P153" s="119">
        <f t="shared" ref="P153" si="231">L153-J153</f>
        <v>0</v>
      </c>
      <c r="Q153" s="119">
        <f t="shared" ref="Q153" si="232">M153-K153</f>
        <v>0</v>
      </c>
      <c r="R153" s="82">
        <f t="shared" si="168"/>
        <v>0</v>
      </c>
      <c r="S153" s="82">
        <f t="shared" si="169"/>
        <v>0</v>
      </c>
      <c r="T153" s="97" t="s">
        <v>453</v>
      </c>
    </row>
    <row r="154" spans="1:20" ht="47.25" customHeight="1">
      <c r="A154" s="53" t="s">
        <v>365</v>
      </c>
      <c r="B154" s="54" t="s">
        <v>366</v>
      </c>
      <c r="C154" s="55" t="s">
        <v>24</v>
      </c>
      <c r="D154" s="105">
        <f t="shared" ref="D154:Q154" si="233">SUM(D155)</f>
        <v>0</v>
      </c>
      <c r="E154" s="105">
        <f t="shared" si="233"/>
        <v>0</v>
      </c>
      <c r="F154" s="105">
        <f t="shared" si="233"/>
        <v>0</v>
      </c>
      <c r="G154" s="105">
        <f t="shared" si="233"/>
        <v>0</v>
      </c>
      <c r="H154" s="105">
        <f t="shared" si="233"/>
        <v>0</v>
      </c>
      <c r="I154" s="105">
        <f t="shared" si="233"/>
        <v>0</v>
      </c>
      <c r="J154" s="105">
        <f t="shared" si="233"/>
        <v>0</v>
      </c>
      <c r="K154" s="105">
        <f t="shared" si="233"/>
        <v>0</v>
      </c>
      <c r="L154" s="105">
        <f t="shared" si="233"/>
        <v>0</v>
      </c>
      <c r="M154" s="107">
        <f t="shared" ref="M154" si="234">M155</f>
        <v>0</v>
      </c>
      <c r="N154" s="105">
        <f t="shared" si="233"/>
        <v>0</v>
      </c>
      <c r="O154" s="105">
        <f t="shared" si="233"/>
        <v>0</v>
      </c>
      <c r="P154" s="105">
        <f t="shared" si="233"/>
        <v>0</v>
      </c>
      <c r="Q154" s="105">
        <f t="shared" si="233"/>
        <v>0</v>
      </c>
      <c r="R154" s="80">
        <f t="shared" si="168"/>
        <v>0</v>
      </c>
      <c r="S154" s="80">
        <f t="shared" si="169"/>
        <v>0</v>
      </c>
      <c r="T154" s="143" t="s">
        <v>434</v>
      </c>
    </row>
    <row r="155" spans="1:20">
      <c r="A155" s="44" t="s">
        <v>25</v>
      </c>
      <c r="B155" s="44" t="s">
        <v>25</v>
      </c>
      <c r="C155" s="44" t="s">
        <v>25</v>
      </c>
      <c r="D155" s="119">
        <v>0</v>
      </c>
      <c r="E155" s="123" t="s">
        <v>177</v>
      </c>
      <c r="F155" s="119">
        <v>0</v>
      </c>
      <c r="G155" s="127">
        <v>0</v>
      </c>
      <c r="H155" s="106">
        <f>D155-F155</f>
        <v>0</v>
      </c>
      <c r="I155" s="119">
        <f t="shared" ref="I155" si="235">E155-G155</f>
        <v>0</v>
      </c>
      <c r="J155" s="119">
        <v>0</v>
      </c>
      <c r="K155" s="106">
        <v>0</v>
      </c>
      <c r="L155" s="119">
        <v>0</v>
      </c>
      <c r="M155" s="106">
        <v>0</v>
      </c>
      <c r="N155" s="119">
        <f t="shared" ref="N155" si="236">H155-L155</f>
        <v>0</v>
      </c>
      <c r="O155" s="119">
        <f t="shared" ref="O155" si="237">I155-M155</f>
        <v>0</v>
      </c>
      <c r="P155" s="119">
        <f t="shared" ref="P155" si="238">L155-J155</f>
        <v>0</v>
      </c>
      <c r="Q155" s="119">
        <f t="shared" ref="Q155" si="239">M155-K155</f>
        <v>0</v>
      </c>
      <c r="R155" s="82">
        <f t="shared" si="168"/>
        <v>0</v>
      </c>
      <c r="S155" s="82">
        <f t="shared" si="169"/>
        <v>0</v>
      </c>
      <c r="T155" s="97" t="s">
        <v>453</v>
      </c>
    </row>
    <row r="156" spans="1:20" ht="63" customHeight="1">
      <c r="A156" s="53" t="s">
        <v>367</v>
      </c>
      <c r="B156" s="54" t="s">
        <v>368</v>
      </c>
      <c r="C156" s="55" t="s">
        <v>24</v>
      </c>
      <c r="D156" s="105">
        <f t="shared" ref="D156:Q156" si="240">SUM(D157)</f>
        <v>0</v>
      </c>
      <c r="E156" s="105">
        <f t="shared" si="240"/>
        <v>0</v>
      </c>
      <c r="F156" s="105">
        <f t="shared" si="240"/>
        <v>0</v>
      </c>
      <c r="G156" s="105">
        <f t="shared" si="240"/>
        <v>0</v>
      </c>
      <c r="H156" s="105">
        <f t="shared" si="240"/>
        <v>0</v>
      </c>
      <c r="I156" s="105">
        <f t="shared" si="240"/>
        <v>0</v>
      </c>
      <c r="J156" s="105">
        <f t="shared" si="240"/>
        <v>0</v>
      </c>
      <c r="K156" s="105">
        <f t="shared" si="240"/>
        <v>0</v>
      </c>
      <c r="L156" s="105">
        <f t="shared" si="240"/>
        <v>0</v>
      </c>
      <c r="M156" s="107">
        <f t="shared" ref="M156" si="241">M157</f>
        <v>0</v>
      </c>
      <c r="N156" s="105">
        <f t="shared" si="240"/>
        <v>0</v>
      </c>
      <c r="O156" s="105">
        <f t="shared" si="240"/>
        <v>0</v>
      </c>
      <c r="P156" s="105">
        <f t="shared" si="240"/>
        <v>0</v>
      </c>
      <c r="Q156" s="105">
        <f t="shared" si="240"/>
        <v>0</v>
      </c>
      <c r="R156" s="80">
        <f t="shared" si="168"/>
        <v>0</v>
      </c>
      <c r="S156" s="80">
        <f t="shared" si="169"/>
        <v>0</v>
      </c>
      <c r="T156" s="143" t="s">
        <v>434</v>
      </c>
    </row>
    <row r="157" spans="1:20">
      <c r="A157" s="44" t="s">
        <v>25</v>
      </c>
      <c r="B157" s="44" t="s">
        <v>25</v>
      </c>
      <c r="C157" s="44" t="s">
        <v>25</v>
      </c>
      <c r="D157" s="119">
        <v>0</v>
      </c>
      <c r="E157" s="123" t="s">
        <v>177</v>
      </c>
      <c r="F157" s="119">
        <v>0</v>
      </c>
      <c r="G157" s="127">
        <v>0</v>
      </c>
      <c r="H157" s="106">
        <f>D157-F157</f>
        <v>0</v>
      </c>
      <c r="I157" s="119">
        <f t="shared" ref="I157" si="242">E157-G157</f>
        <v>0</v>
      </c>
      <c r="J157" s="119">
        <v>0</v>
      </c>
      <c r="K157" s="106">
        <v>0</v>
      </c>
      <c r="L157" s="119">
        <v>0</v>
      </c>
      <c r="M157" s="106">
        <v>0</v>
      </c>
      <c r="N157" s="119">
        <f t="shared" ref="N157" si="243">H157-L157</f>
        <v>0</v>
      </c>
      <c r="O157" s="119">
        <f t="shared" ref="O157" si="244">I157-M157</f>
        <v>0</v>
      </c>
      <c r="P157" s="119">
        <f t="shared" ref="P157" si="245">L157-J157</f>
        <v>0</v>
      </c>
      <c r="Q157" s="119">
        <f t="shared" ref="Q157" si="246">M157-K157</f>
        <v>0</v>
      </c>
      <c r="R157" s="82">
        <f t="shared" si="168"/>
        <v>0</v>
      </c>
      <c r="S157" s="82">
        <f t="shared" si="169"/>
        <v>0</v>
      </c>
      <c r="T157" s="97" t="s">
        <v>453</v>
      </c>
    </row>
    <row r="158" spans="1:20" ht="63" customHeight="1">
      <c r="A158" s="53" t="s">
        <v>369</v>
      </c>
      <c r="B158" s="54" t="s">
        <v>370</v>
      </c>
      <c r="C158" s="55" t="s">
        <v>24</v>
      </c>
      <c r="D158" s="105">
        <f t="shared" ref="D158:Q158" si="247">SUM(D160)</f>
        <v>0</v>
      </c>
      <c r="E158" s="105">
        <f t="shared" si="247"/>
        <v>6.9619999999999997</v>
      </c>
      <c r="F158" s="105">
        <f t="shared" si="247"/>
        <v>0</v>
      </c>
      <c r="G158" s="131">
        <f t="shared" si="247"/>
        <v>0</v>
      </c>
      <c r="H158" s="105">
        <f t="shared" si="247"/>
        <v>0</v>
      </c>
      <c r="I158" s="105">
        <f t="shared" si="247"/>
        <v>6.9619999999999997</v>
      </c>
      <c r="J158" s="105">
        <f t="shared" si="247"/>
        <v>0</v>
      </c>
      <c r="K158" s="105">
        <f t="shared" si="247"/>
        <v>0</v>
      </c>
      <c r="L158" s="105">
        <f t="shared" si="247"/>
        <v>0</v>
      </c>
      <c r="M158" s="107">
        <f t="shared" ref="M158:M159" si="248">M159</f>
        <v>0</v>
      </c>
      <c r="N158" s="105">
        <f t="shared" si="247"/>
        <v>0</v>
      </c>
      <c r="O158" s="105">
        <f t="shared" si="247"/>
        <v>6.9619999999999997</v>
      </c>
      <c r="P158" s="105">
        <f t="shared" si="247"/>
        <v>0</v>
      </c>
      <c r="Q158" s="105">
        <f t="shared" si="247"/>
        <v>0</v>
      </c>
      <c r="R158" s="80">
        <f t="shared" si="168"/>
        <v>0</v>
      </c>
      <c r="S158" s="80">
        <f t="shared" si="169"/>
        <v>0</v>
      </c>
      <c r="T158" s="143" t="s">
        <v>434</v>
      </c>
    </row>
    <row r="159" spans="1:20" ht="32.25" customHeight="1">
      <c r="A159" s="53" t="s">
        <v>441</v>
      </c>
      <c r="B159" s="29" t="s">
        <v>30</v>
      </c>
      <c r="C159" s="23" t="s">
        <v>24</v>
      </c>
      <c r="D159" s="100">
        <f t="shared" ref="D159:Q159" si="249">SUM(D160)</f>
        <v>0</v>
      </c>
      <c r="E159" s="123" t="s">
        <v>177</v>
      </c>
      <c r="F159" s="100">
        <f t="shared" si="249"/>
        <v>0</v>
      </c>
      <c r="G159" s="132">
        <f t="shared" ref="G159" si="250">G160</f>
        <v>0</v>
      </c>
      <c r="H159" s="100">
        <f t="shared" si="249"/>
        <v>0</v>
      </c>
      <c r="I159" s="100">
        <f t="shared" si="249"/>
        <v>6.9619999999999997</v>
      </c>
      <c r="J159" s="100">
        <f t="shared" si="249"/>
        <v>0</v>
      </c>
      <c r="K159" s="106">
        <v>0</v>
      </c>
      <c r="L159" s="100">
        <f t="shared" si="249"/>
        <v>0</v>
      </c>
      <c r="M159" s="100">
        <f t="shared" si="248"/>
        <v>0</v>
      </c>
      <c r="N159" s="100">
        <f t="shared" si="249"/>
        <v>0</v>
      </c>
      <c r="O159" s="100">
        <f t="shared" si="249"/>
        <v>6.9619999999999997</v>
      </c>
      <c r="P159" s="100">
        <f t="shared" si="249"/>
        <v>0</v>
      </c>
      <c r="Q159" s="100">
        <f t="shared" si="249"/>
        <v>0</v>
      </c>
      <c r="R159" s="24">
        <f t="shared" ref="R159:R160" si="251">IF(L159&gt;0,(IF((SUM(J159)=0), 1,(L159/SUM(J159)-1))),(IF((SUM(J159)=0), 0,(L159/SUM(J159)-1))))</f>
        <v>0</v>
      </c>
      <c r="S159" s="24">
        <f t="shared" si="169"/>
        <v>0</v>
      </c>
      <c r="T159" s="146" t="s">
        <v>434</v>
      </c>
    </row>
    <row r="160" spans="1:20" ht="68.25" customHeight="1">
      <c r="A160" s="90" t="s">
        <v>442</v>
      </c>
      <c r="B160" s="91" t="s">
        <v>443</v>
      </c>
      <c r="C160" s="92" t="s">
        <v>444</v>
      </c>
      <c r="D160" s="121">
        <v>0</v>
      </c>
      <c r="E160" s="123">
        <v>6.9619999999999997</v>
      </c>
      <c r="F160" s="121">
        <v>0</v>
      </c>
      <c r="G160" s="130">
        <v>0</v>
      </c>
      <c r="H160" s="106">
        <f>D160-F160</f>
        <v>0</v>
      </c>
      <c r="I160" s="121">
        <f t="shared" ref="I160" si="252">E160-G160</f>
        <v>6.9619999999999997</v>
      </c>
      <c r="J160" s="121">
        <v>0</v>
      </c>
      <c r="K160" s="106">
        <v>0</v>
      </c>
      <c r="L160" s="121">
        <v>0</v>
      </c>
      <c r="M160" s="106">
        <v>0</v>
      </c>
      <c r="N160" s="121">
        <f t="shared" ref="N160" si="253">H160-L160</f>
        <v>0</v>
      </c>
      <c r="O160" s="121">
        <f t="shared" ref="O160" si="254">I160-M160</f>
        <v>6.9619999999999997</v>
      </c>
      <c r="P160" s="121">
        <f t="shared" ref="P160" si="255">L160-J160</f>
        <v>0</v>
      </c>
      <c r="Q160" s="121">
        <f t="shared" ref="Q160" si="256">M160-K160</f>
        <v>0</v>
      </c>
      <c r="R160" s="83">
        <f t="shared" si="251"/>
        <v>0</v>
      </c>
      <c r="S160" s="83">
        <f t="shared" si="169"/>
        <v>0</v>
      </c>
      <c r="T160" s="97" t="s">
        <v>453</v>
      </c>
    </row>
    <row r="161" spans="1:20" ht="47.25" customHeight="1">
      <c r="A161" s="53" t="s">
        <v>371</v>
      </c>
      <c r="B161" s="54" t="s">
        <v>372</v>
      </c>
      <c r="C161" s="55" t="s">
        <v>24</v>
      </c>
      <c r="D161" s="105">
        <f t="shared" ref="D161:Q161" si="257">SUM(D162)</f>
        <v>0</v>
      </c>
      <c r="E161" s="105">
        <f t="shared" si="257"/>
        <v>0</v>
      </c>
      <c r="F161" s="105">
        <f t="shared" si="257"/>
        <v>0</v>
      </c>
      <c r="G161" s="105">
        <f t="shared" si="257"/>
        <v>0</v>
      </c>
      <c r="H161" s="105">
        <f t="shared" si="257"/>
        <v>0</v>
      </c>
      <c r="I161" s="105">
        <f t="shared" si="257"/>
        <v>0</v>
      </c>
      <c r="J161" s="105">
        <f t="shared" si="257"/>
        <v>0</v>
      </c>
      <c r="K161" s="105">
        <f t="shared" si="257"/>
        <v>0</v>
      </c>
      <c r="L161" s="105">
        <f t="shared" si="257"/>
        <v>0</v>
      </c>
      <c r="M161" s="107">
        <f t="shared" ref="M161" si="258">M162</f>
        <v>0</v>
      </c>
      <c r="N161" s="105">
        <f t="shared" si="257"/>
        <v>0</v>
      </c>
      <c r="O161" s="105">
        <f t="shared" si="257"/>
        <v>0</v>
      </c>
      <c r="P161" s="105">
        <f t="shared" si="257"/>
        <v>0</v>
      </c>
      <c r="Q161" s="105">
        <f t="shared" si="257"/>
        <v>0</v>
      </c>
      <c r="R161" s="80">
        <f t="shared" si="168"/>
        <v>0</v>
      </c>
      <c r="S161" s="80">
        <f t="shared" si="169"/>
        <v>0</v>
      </c>
      <c r="T161" s="143" t="s">
        <v>434</v>
      </c>
    </row>
    <row r="162" spans="1:20">
      <c r="A162" s="44" t="s">
        <v>25</v>
      </c>
      <c r="B162" s="44" t="s">
        <v>25</v>
      </c>
      <c r="C162" s="44" t="s">
        <v>25</v>
      </c>
      <c r="D162" s="119">
        <v>0</v>
      </c>
      <c r="E162" s="123" t="s">
        <v>177</v>
      </c>
      <c r="F162" s="119">
        <v>0</v>
      </c>
      <c r="G162" s="127">
        <v>0</v>
      </c>
      <c r="H162" s="106">
        <f>D162-F162</f>
        <v>0</v>
      </c>
      <c r="I162" s="119">
        <f t="shared" ref="I162" si="259">E162-G162</f>
        <v>0</v>
      </c>
      <c r="J162" s="119">
        <v>0</v>
      </c>
      <c r="K162" s="106">
        <v>0</v>
      </c>
      <c r="L162" s="119">
        <v>0</v>
      </c>
      <c r="M162" s="106">
        <v>0</v>
      </c>
      <c r="N162" s="119">
        <f t="shared" ref="N162" si="260">H162-L162</f>
        <v>0</v>
      </c>
      <c r="O162" s="119">
        <f t="shared" ref="O162" si="261">I162-M162</f>
        <v>0</v>
      </c>
      <c r="P162" s="119">
        <f t="shared" ref="P162" si="262">L162-J162</f>
        <v>0</v>
      </c>
      <c r="Q162" s="119">
        <f t="shared" ref="Q162" si="263">M162-K162</f>
        <v>0</v>
      </c>
      <c r="R162" s="82">
        <f t="shared" si="168"/>
        <v>0</v>
      </c>
      <c r="S162" s="82">
        <f t="shared" si="169"/>
        <v>0</v>
      </c>
      <c r="T162" s="97" t="s">
        <v>453</v>
      </c>
    </row>
    <row r="163" spans="1:20" ht="63" customHeight="1">
      <c r="A163" s="53" t="s">
        <v>373</v>
      </c>
      <c r="B163" s="54" t="s">
        <v>374</v>
      </c>
      <c r="C163" s="55" t="s">
        <v>24</v>
      </c>
      <c r="D163" s="105">
        <f t="shared" ref="D163:Q163" si="264">SUM(D164)</f>
        <v>0</v>
      </c>
      <c r="E163" s="105">
        <f t="shared" si="264"/>
        <v>0</v>
      </c>
      <c r="F163" s="105">
        <f t="shared" si="264"/>
        <v>0</v>
      </c>
      <c r="G163" s="105">
        <f t="shared" si="264"/>
        <v>0</v>
      </c>
      <c r="H163" s="105">
        <f t="shared" si="264"/>
        <v>0</v>
      </c>
      <c r="I163" s="105">
        <f t="shared" si="264"/>
        <v>0</v>
      </c>
      <c r="J163" s="105">
        <f t="shared" si="264"/>
        <v>0</v>
      </c>
      <c r="K163" s="105">
        <f t="shared" si="264"/>
        <v>0</v>
      </c>
      <c r="L163" s="105">
        <f t="shared" si="264"/>
        <v>0</v>
      </c>
      <c r="M163" s="107">
        <f t="shared" ref="M163" si="265">M164</f>
        <v>0</v>
      </c>
      <c r="N163" s="105">
        <f t="shared" si="264"/>
        <v>0</v>
      </c>
      <c r="O163" s="105">
        <f t="shared" si="264"/>
        <v>0</v>
      </c>
      <c r="P163" s="105">
        <f t="shared" si="264"/>
        <v>0</v>
      </c>
      <c r="Q163" s="105">
        <f t="shared" si="264"/>
        <v>0</v>
      </c>
      <c r="R163" s="80">
        <f t="shared" si="168"/>
        <v>0</v>
      </c>
      <c r="S163" s="80">
        <f t="shared" si="169"/>
        <v>0</v>
      </c>
      <c r="T163" s="143" t="s">
        <v>434</v>
      </c>
    </row>
    <row r="164" spans="1:20">
      <c r="A164" s="44" t="s">
        <v>25</v>
      </c>
      <c r="B164" s="44" t="s">
        <v>25</v>
      </c>
      <c r="C164" s="44" t="s">
        <v>25</v>
      </c>
      <c r="D164" s="119">
        <v>0</v>
      </c>
      <c r="E164" s="123" t="s">
        <v>177</v>
      </c>
      <c r="F164" s="119">
        <v>0</v>
      </c>
      <c r="G164" s="127">
        <v>0</v>
      </c>
      <c r="H164" s="106">
        <f>D164-F164</f>
        <v>0</v>
      </c>
      <c r="I164" s="119">
        <f t="shared" ref="I164" si="266">E164-G164</f>
        <v>0</v>
      </c>
      <c r="J164" s="119">
        <v>0</v>
      </c>
      <c r="K164" s="106">
        <v>0</v>
      </c>
      <c r="L164" s="119">
        <v>0</v>
      </c>
      <c r="M164" s="106">
        <v>0</v>
      </c>
      <c r="N164" s="119">
        <f t="shared" ref="N164" si="267">H164-L164</f>
        <v>0</v>
      </c>
      <c r="O164" s="119">
        <f t="shared" ref="O164" si="268">I164-M164</f>
        <v>0</v>
      </c>
      <c r="P164" s="119">
        <f t="shared" ref="P164" si="269">L164-J164</f>
        <v>0</v>
      </c>
      <c r="Q164" s="119">
        <f t="shared" ref="Q164" si="270">M164-K164</f>
        <v>0</v>
      </c>
      <c r="R164" s="82">
        <f t="shared" si="168"/>
        <v>0</v>
      </c>
      <c r="S164" s="82">
        <f t="shared" si="169"/>
        <v>0</v>
      </c>
      <c r="T164" s="97" t="s">
        <v>453</v>
      </c>
    </row>
    <row r="165" spans="1:20" ht="63" customHeight="1">
      <c r="A165" s="50" t="s">
        <v>375</v>
      </c>
      <c r="B165" s="51" t="s">
        <v>376</v>
      </c>
      <c r="C165" s="52" t="s">
        <v>24</v>
      </c>
      <c r="D165" s="104">
        <f t="shared" ref="D165:E165" si="271">SUM(D166,D168)</f>
        <v>0</v>
      </c>
      <c r="E165" s="104">
        <f t="shared" si="271"/>
        <v>0</v>
      </c>
      <c r="F165" s="104">
        <f t="shared" ref="F165:Q165" si="272">SUM(F166,F168)</f>
        <v>0</v>
      </c>
      <c r="G165" s="104">
        <f t="shared" si="272"/>
        <v>0</v>
      </c>
      <c r="H165" s="104">
        <f t="shared" si="272"/>
        <v>0</v>
      </c>
      <c r="I165" s="104">
        <f t="shared" si="272"/>
        <v>0</v>
      </c>
      <c r="J165" s="104">
        <f t="shared" si="272"/>
        <v>0</v>
      </c>
      <c r="K165" s="104">
        <f t="shared" si="272"/>
        <v>0</v>
      </c>
      <c r="L165" s="104">
        <f t="shared" si="272"/>
        <v>0</v>
      </c>
      <c r="M165" s="110">
        <f t="shared" ref="M165" si="273">M166+M168</f>
        <v>0</v>
      </c>
      <c r="N165" s="104">
        <f t="shared" si="272"/>
        <v>0</v>
      </c>
      <c r="O165" s="104">
        <f t="shared" si="272"/>
        <v>0</v>
      </c>
      <c r="P165" s="104">
        <f t="shared" si="272"/>
        <v>0</v>
      </c>
      <c r="Q165" s="104">
        <f t="shared" si="272"/>
        <v>0</v>
      </c>
      <c r="R165" s="79">
        <f t="shared" ref="R165:R213" si="274">IF(L165&gt;0,(IF((SUM(J165)=0), 1,(L165/SUM(J165)-1))),(IF((SUM(J165)=0), 0,(L165/SUM(J165)-1))))</f>
        <v>0</v>
      </c>
      <c r="S165" s="79">
        <f t="shared" ref="S165:S213" si="275">IF(M165&gt;0,(IF((SUM(K165)=0), 1,(M165/SUM(K165)-1))),(IF((SUM(K165)=0), 0,(M165/SUM(K165)-1))))</f>
        <v>0</v>
      </c>
      <c r="T165" s="142" t="s">
        <v>434</v>
      </c>
    </row>
    <row r="166" spans="1:20" ht="31.5">
      <c r="A166" s="53" t="s">
        <v>377</v>
      </c>
      <c r="B166" s="54" t="s">
        <v>378</v>
      </c>
      <c r="C166" s="55" t="s">
        <v>24</v>
      </c>
      <c r="D166" s="105">
        <f t="shared" ref="D166:Q166" si="276">SUM(D167)</f>
        <v>0</v>
      </c>
      <c r="E166" s="105">
        <f t="shared" ref="E166" si="277">SUM(E167)</f>
        <v>0</v>
      </c>
      <c r="F166" s="105">
        <f t="shared" si="276"/>
        <v>0</v>
      </c>
      <c r="G166" s="105">
        <f t="shared" ref="G166" si="278">SUM(G167)</f>
        <v>0</v>
      </c>
      <c r="H166" s="105">
        <f t="shared" si="276"/>
        <v>0</v>
      </c>
      <c r="I166" s="105">
        <f t="shared" si="276"/>
        <v>0</v>
      </c>
      <c r="J166" s="105">
        <f t="shared" si="276"/>
        <v>0</v>
      </c>
      <c r="K166" s="105">
        <f t="shared" ref="K166" si="279">SUM(K167)</f>
        <v>0</v>
      </c>
      <c r="L166" s="105">
        <f t="shared" si="276"/>
        <v>0</v>
      </c>
      <c r="M166" s="107">
        <f t="shared" ref="M166" si="280">M167</f>
        <v>0</v>
      </c>
      <c r="N166" s="105">
        <f t="shared" si="276"/>
        <v>0</v>
      </c>
      <c r="O166" s="105">
        <f t="shared" si="276"/>
        <v>0</v>
      </c>
      <c r="P166" s="105">
        <f t="shared" si="276"/>
        <v>0</v>
      </c>
      <c r="Q166" s="105">
        <f t="shared" si="276"/>
        <v>0</v>
      </c>
      <c r="R166" s="80">
        <f t="shared" si="274"/>
        <v>0</v>
      </c>
      <c r="S166" s="80">
        <f t="shared" si="275"/>
        <v>0</v>
      </c>
      <c r="T166" s="143" t="s">
        <v>434</v>
      </c>
    </row>
    <row r="167" spans="1:20">
      <c r="A167" s="44" t="s">
        <v>25</v>
      </c>
      <c r="B167" s="44" t="s">
        <v>25</v>
      </c>
      <c r="C167" s="44" t="s">
        <v>25</v>
      </c>
      <c r="D167" s="119">
        <v>0</v>
      </c>
      <c r="E167" s="123" t="s">
        <v>177</v>
      </c>
      <c r="F167" s="119">
        <v>0</v>
      </c>
      <c r="G167" s="127">
        <v>0</v>
      </c>
      <c r="H167" s="106">
        <f>D167-F167</f>
        <v>0</v>
      </c>
      <c r="I167" s="119">
        <f t="shared" ref="I167" si="281">E167-G167</f>
        <v>0</v>
      </c>
      <c r="J167" s="119">
        <v>0</v>
      </c>
      <c r="K167" s="106">
        <v>0</v>
      </c>
      <c r="L167" s="119">
        <v>0</v>
      </c>
      <c r="M167" s="106">
        <v>0</v>
      </c>
      <c r="N167" s="119">
        <f t="shared" ref="N167" si="282">H167-L167</f>
        <v>0</v>
      </c>
      <c r="O167" s="119">
        <f t="shared" ref="O167" si="283">I167-M167</f>
        <v>0</v>
      </c>
      <c r="P167" s="119">
        <f t="shared" ref="P167" si="284">L167-J167</f>
        <v>0</v>
      </c>
      <c r="Q167" s="119">
        <f t="shared" ref="Q167" si="285">M167-K167</f>
        <v>0</v>
      </c>
      <c r="R167" s="82">
        <f t="shared" si="274"/>
        <v>0</v>
      </c>
      <c r="S167" s="82">
        <f t="shared" si="275"/>
        <v>0</v>
      </c>
      <c r="T167" s="97" t="s">
        <v>453</v>
      </c>
    </row>
    <row r="168" spans="1:20" ht="47.25" customHeight="1">
      <c r="A168" s="53" t="s">
        <v>379</v>
      </c>
      <c r="B168" s="54" t="s">
        <v>380</v>
      </c>
      <c r="C168" s="55" t="s">
        <v>24</v>
      </c>
      <c r="D168" s="105">
        <f t="shared" ref="D168:Q168" si="286">SUM(D169)</f>
        <v>0</v>
      </c>
      <c r="E168" s="105">
        <f t="shared" si="286"/>
        <v>0</v>
      </c>
      <c r="F168" s="105">
        <f t="shared" si="286"/>
        <v>0</v>
      </c>
      <c r="G168" s="105">
        <f t="shared" si="286"/>
        <v>0</v>
      </c>
      <c r="H168" s="105">
        <f t="shared" si="286"/>
        <v>0</v>
      </c>
      <c r="I168" s="105">
        <f t="shared" si="286"/>
        <v>0</v>
      </c>
      <c r="J168" s="105">
        <f t="shared" si="286"/>
        <v>0</v>
      </c>
      <c r="K168" s="105">
        <f t="shared" si="286"/>
        <v>0</v>
      </c>
      <c r="L168" s="105">
        <f t="shared" si="286"/>
        <v>0</v>
      </c>
      <c r="M168" s="107">
        <f t="shared" ref="M168" si="287">M169</f>
        <v>0</v>
      </c>
      <c r="N168" s="105">
        <f t="shared" si="286"/>
        <v>0</v>
      </c>
      <c r="O168" s="105">
        <f t="shared" si="286"/>
        <v>0</v>
      </c>
      <c r="P168" s="105">
        <f t="shared" si="286"/>
        <v>0</v>
      </c>
      <c r="Q168" s="105">
        <f t="shared" si="286"/>
        <v>0</v>
      </c>
      <c r="R168" s="80">
        <f t="shared" si="274"/>
        <v>0</v>
      </c>
      <c r="S168" s="80">
        <f t="shared" si="275"/>
        <v>0</v>
      </c>
      <c r="T168" s="143" t="s">
        <v>434</v>
      </c>
    </row>
    <row r="169" spans="1:20">
      <c r="A169" s="44" t="s">
        <v>25</v>
      </c>
      <c r="B169" s="44" t="s">
        <v>25</v>
      </c>
      <c r="C169" s="44" t="s">
        <v>25</v>
      </c>
      <c r="D169" s="119">
        <v>0</v>
      </c>
      <c r="E169" s="123" t="s">
        <v>177</v>
      </c>
      <c r="F169" s="119">
        <v>0</v>
      </c>
      <c r="G169" s="127">
        <v>0</v>
      </c>
      <c r="H169" s="106">
        <f>D169-F169</f>
        <v>0</v>
      </c>
      <c r="I169" s="119">
        <f t="shared" ref="I169" si="288">E169-G169</f>
        <v>0</v>
      </c>
      <c r="J169" s="119">
        <v>0</v>
      </c>
      <c r="K169" s="106">
        <v>0</v>
      </c>
      <c r="L169" s="119">
        <v>0</v>
      </c>
      <c r="M169" s="106">
        <v>0</v>
      </c>
      <c r="N169" s="119">
        <f t="shared" ref="N169" si="289">H169-L169</f>
        <v>0</v>
      </c>
      <c r="O169" s="119">
        <f t="shared" ref="O169" si="290">I169-M169</f>
        <v>0</v>
      </c>
      <c r="P169" s="119">
        <f t="shared" ref="P169" si="291">L169-J169</f>
        <v>0</v>
      </c>
      <c r="Q169" s="119">
        <f t="shared" ref="Q169" si="292">M169-K169</f>
        <v>0</v>
      </c>
      <c r="R169" s="82">
        <f t="shared" si="274"/>
        <v>0</v>
      </c>
      <c r="S169" s="82">
        <f t="shared" si="275"/>
        <v>0</v>
      </c>
      <c r="T169" s="97" t="s">
        <v>453</v>
      </c>
    </row>
    <row r="170" spans="1:20" ht="78.75" customHeight="1">
      <c r="A170" s="47" t="s">
        <v>381</v>
      </c>
      <c r="B170" s="48" t="s">
        <v>382</v>
      </c>
      <c r="C170" s="49" t="s">
        <v>24</v>
      </c>
      <c r="D170" s="103">
        <f t="shared" ref="D170:E170" si="293">SUM(D171,D173)</f>
        <v>0</v>
      </c>
      <c r="E170" s="103">
        <f t="shared" si="293"/>
        <v>0</v>
      </c>
      <c r="F170" s="103">
        <f t="shared" ref="F170:Q170" si="294">SUM(F171,F173)</f>
        <v>0</v>
      </c>
      <c r="G170" s="103">
        <f t="shared" si="294"/>
        <v>0</v>
      </c>
      <c r="H170" s="103">
        <f t="shared" si="294"/>
        <v>0</v>
      </c>
      <c r="I170" s="103">
        <f t="shared" si="294"/>
        <v>0</v>
      </c>
      <c r="J170" s="103">
        <f t="shared" si="294"/>
        <v>0</v>
      </c>
      <c r="K170" s="103">
        <f t="shared" si="294"/>
        <v>0</v>
      </c>
      <c r="L170" s="103">
        <f t="shared" si="294"/>
        <v>0</v>
      </c>
      <c r="M170" s="111">
        <f t="shared" ref="M170" si="295">M171+M173</f>
        <v>0</v>
      </c>
      <c r="N170" s="103">
        <f t="shared" si="294"/>
        <v>0</v>
      </c>
      <c r="O170" s="103">
        <f t="shared" si="294"/>
        <v>0</v>
      </c>
      <c r="P170" s="103">
        <f t="shared" si="294"/>
        <v>0</v>
      </c>
      <c r="Q170" s="103">
        <f t="shared" si="294"/>
        <v>0</v>
      </c>
      <c r="R170" s="78">
        <f t="shared" si="274"/>
        <v>0</v>
      </c>
      <c r="S170" s="78">
        <f t="shared" si="275"/>
        <v>0</v>
      </c>
      <c r="T170" s="141" t="s">
        <v>434</v>
      </c>
    </row>
    <row r="171" spans="1:20" ht="78.75" customHeight="1">
      <c r="A171" s="50" t="s">
        <v>383</v>
      </c>
      <c r="B171" s="51" t="s">
        <v>384</v>
      </c>
      <c r="C171" s="52" t="s">
        <v>24</v>
      </c>
      <c r="D171" s="104">
        <f t="shared" ref="D171:Q171" si="296">SUM(D172)</f>
        <v>0</v>
      </c>
      <c r="E171" s="104">
        <f t="shared" si="296"/>
        <v>0</v>
      </c>
      <c r="F171" s="104">
        <f t="shared" si="296"/>
        <v>0</v>
      </c>
      <c r="G171" s="104">
        <f t="shared" si="296"/>
        <v>0</v>
      </c>
      <c r="H171" s="104">
        <f t="shared" si="296"/>
        <v>0</v>
      </c>
      <c r="I171" s="104">
        <f t="shared" si="296"/>
        <v>0</v>
      </c>
      <c r="J171" s="104">
        <f t="shared" si="296"/>
        <v>0</v>
      </c>
      <c r="K171" s="104">
        <f t="shared" si="296"/>
        <v>0</v>
      </c>
      <c r="L171" s="104">
        <f t="shared" si="296"/>
        <v>0</v>
      </c>
      <c r="M171" s="110">
        <f t="shared" ref="M171" si="297">M172</f>
        <v>0</v>
      </c>
      <c r="N171" s="104">
        <f t="shared" si="296"/>
        <v>0</v>
      </c>
      <c r="O171" s="104">
        <f t="shared" si="296"/>
        <v>0</v>
      </c>
      <c r="P171" s="104">
        <f t="shared" si="296"/>
        <v>0</v>
      </c>
      <c r="Q171" s="104">
        <f t="shared" si="296"/>
        <v>0</v>
      </c>
      <c r="R171" s="79">
        <f t="shared" si="274"/>
        <v>0</v>
      </c>
      <c r="S171" s="79">
        <f t="shared" si="275"/>
        <v>0</v>
      </c>
      <c r="T171" s="142" t="s">
        <v>434</v>
      </c>
    </row>
    <row r="172" spans="1:20">
      <c r="A172" s="44" t="s">
        <v>25</v>
      </c>
      <c r="B172" s="44" t="s">
        <v>25</v>
      </c>
      <c r="C172" s="44" t="s">
        <v>25</v>
      </c>
      <c r="D172" s="119">
        <v>0</v>
      </c>
      <c r="E172" s="123">
        <v>0</v>
      </c>
      <c r="F172" s="119">
        <v>0</v>
      </c>
      <c r="G172" s="127">
        <v>0</v>
      </c>
      <c r="H172" s="106">
        <f>D172-F172</f>
        <v>0</v>
      </c>
      <c r="I172" s="119">
        <f t="shared" ref="I172" si="298">E172-G172</f>
        <v>0</v>
      </c>
      <c r="J172" s="119">
        <v>0</v>
      </c>
      <c r="K172" s="106">
        <v>0</v>
      </c>
      <c r="L172" s="119">
        <v>0</v>
      </c>
      <c r="M172" s="106">
        <v>0</v>
      </c>
      <c r="N172" s="119">
        <f t="shared" ref="N172" si="299">H172-L172</f>
        <v>0</v>
      </c>
      <c r="O172" s="119">
        <f t="shared" ref="O172" si="300">I172-M172</f>
        <v>0</v>
      </c>
      <c r="P172" s="119">
        <f t="shared" ref="P172" si="301">L172-J172</f>
        <v>0</v>
      </c>
      <c r="Q172" s="119">
        <f t="shared" ref="Q172" si="302">M172-K172</f>
        <v>0</v>
      </c>
      <c r="R172" s="82">
        <f t="shared" si="274"/>
        <v>0</v>
      </c>
      <c r="S172" s="82">
        <f t="shared" si="275"/>
        <v>0</v>
      </c>
      <c r="T172" s="97" t="s">
        <v>453</v>
      </c>
    </row>
    <row r="173" spans="1:20" ht="78.75" customHeight="1">
      <c r="A173" s="50" t="s">
        <v>385</v>
      </c>
      <c r="B173" s="51" t="s">
        <v>386</v>
      </c>
      <c r="C173" s="52" t="s">
        <v>24</v>
      </c>
      <c r="D173" s="104">
        <f t="shared" ref="D173:Q173" si="303">SUM(D174)</f>
        <v>0</v>
      </c>
      <c r="E173" s="104">
        <f t="shared" si="303"/>
        <v>0</v>
      </c>
      <c r="F173" s="104">
        <f t="shared" si="303"/>
        <v>0</v>
      </c>
      <c r="G173" s="104">
        <f t="shared" si="303"/>
        <v>0</v>
      </c>
      <c r="H173" s="104">
        <f t="shared" si="303"/>
        <v>0</v>
      </c>
      <c r="I173" s="104">
        <f t="shared" si="303"/>
        <v>0</v>
      </c>
      <c r="J173" s="104">
        <f t="shared" si="303"/>
        <v>0</v>
      </c>
      <c r="K173" s="104">
        <f t="shared" si="303"/>
        <v>0</v>
      </c>
      <c r="L173" s="104">
        <f t="shared" si="303"/>
        <v>0</v>
      </c>
      <c r="M173" s="110">
        <f t="shared" ref="M173" si="304">M174</f>
        <v>0</v>
      </c>
      <c r="N173" s="104">
        <f t="shared" si="303"/>
        <v>0</v>
      </c>
      <c r="O173" s="104">
        <f t="shared" si="303"/>
        <v>0</v>
      </c>
      <c r="P173" s="104">
        <f t="shared" si="303"/>
        <v>0</v>
      </c>
      <c r="Q173" s="104">
        <f t="shared" si="303"/>
        <v>0</v>
      </c>
      <c r="R173" s="79">
        <f t="shared" si="274"/>
        <v>0</v>
      </c>
      <c r="S173" s="79">
        <f t="shared" si="275"/>
        <v>0</v>
      </c>
      <c r="T173" s="142" t="s">
        <v>434</v>
      </c>
    </row>
    <row r="174" spans="1:20">
      <c r="A174" s="44" t="s">
        <v>25</v>
      </c>
      <c r="B174" s="44" t="s">
        <v>25</v>
      </c>
      <c r="C174" s="44" t="s">
        <v>25</v>
      </c>
      <c r="D174" s="119">
        <v>0</v>
      </c>
      <c r="E174" s="123">
        <v>0</v>
      </c>
      <c r="F174" s="119">
        <v>0</v>
      </c>
      <c r="G174" s="127">
        <v>0</v>
      </c>
      <c r="H174" s="106">
        <f>D174-F174</f>
        <v>0</v>
      </c>
      <c r="I174" s="119">
        <f t="shared" ref="I174" si="305">E174-G174</f>
        <v>0</v>
      </c>
      <c r="J174" s="119">
        <v>0</v>
      </c>
      <c r="K174" s="106">
        <v>0</v>
      </c>
      <c r="L174" s="119">
        <v>0</v>
      </c>
      <c r="M174" s="106">
        <v>0</v>
      </c>
      <c r="N174" s="119">
        <f t="shared" ref="N174" si="306">H174-L174</f>
        <v>0</v>
      </c>
      <c r="O174" s="119">
        <f t="shared" ref="O174" si="307">I174-M174</f>
        <v>0</v>
      </c>
      <c r="P174" s="119">
        <f t="shared" ref="P174" si="308">L174-J174</f>
        <v>0</v>
      </c>
      <c r="Q174" s="119">
        <f t="shared" ref="Q174" si="309">M174-K174</f>
        <v>0</v>
      </c>
      <c r="R174" s="82">
        <f t="shared" si="274"/>
        <v>0</v>
      </c>
      <c r="S174" s="82">
        <f t="shared" si="275"/>
        <v>0</v>
      </c>
      <c r="T174" s="97" t="s">
        <v>453</v>
      </c>
    </row>
    <row r="175" spans="1:20" ht="47.25" customHeight="1">
      <c r="A175" s="47" t="s">
        <v>387</v>
      </c>
      <c r="B175" s="48" t="s">
        <v>388</v>
      </c>
      <c r="C175" s="49" t="s">
        <v>24</v>
      </c>
      <c r="D175" s="103">
        <f t="shared" ref="D175:E175" si="310">SUM(D176,D181)</f>
        <v>0</v>
      </c>
      <c r="E175" s="103">
        <f t="shared" si="310"/>
        <v>32.333000000000006</v>
      </c>
      <c r="F175" s="103">
        <f t="shared" ref="F175:Q175" si="311">SUM(F176,F181)</f>
        <v>0</v>
      </c>
      <c r="G175" s="103">
        <f t="shared" si="311"/>
        <v>0.26700000000000002</v>
      </c>
      <c r="H175" s="103">
        <f t="shared" si="311"/>
        <v>0</v>
      </c>
      <c r="I175" s="103">
        <f t="shared" si="311"/>
        <v>32.066000000000003</v>
      </c>
      <c r="J175" s="103">
        <f t="shared" si="311"/>
        <v>0</v>
      </c>
      <c r="K175" s="103">
        <f t="shared" si="311"/>
        <v>12.003</v>
      </c>
      <c r="L175" s="103">
        <f t="shared" si="311"/>
        <v>0</v>
      </c>
      <c r="M175" s="103">
        <f t="shared" ref="M175" si="312">M176+M181</f>
        <v>6.0979999999999999</v>
      </c>
      <c r="N175" s="103">
        <f t="shared" si="311"/>
        <v>0</v>
      </c>
      <c r="O175" s="103">
        <f t="shared" si="311"/>
        <v>22.896000000000001</v>
      </c>
      <c r="P175" s="103">
        <f t="shared" si="311"/>
        <v>0</v>
      </c>
      <c r="Q175" s="103">
        <f t="shared" si="311"/>
        <v>-5.9050000000000002</v>
      </c>
      <c r="R175" s="78">
        <f t="shared" si="274"/>
        <v>0</v>
      </c>
      <c r="S175" s="78">
        <f t="shared" si="275"/>
        <v>-0.49196034324752147</v>
      </c>
      <c r="T175" s="141" t="s">
        <v>434</v>
      </c>
    </row>
    <row r="176" spans="1:20">
      <c r="A176" s="38" t="s">
        <v>389</v>
      </c>
      <c r="B176" s="42" t="s">
        <v>73</v>
      </c>
      <c r="C176" s="40" t="s">
        <v>24</v>
      </c>
      <c r="D176" s="101">
        <f t="shared" ref="D176:E176" si="313">SUM(D177:D180)</f>
        <v>0</v>
      </c>
      <c r="E176" s="101">
        <f t="shared" si="313"/>
        <v>25.941000000000003</v>
      </c>
      <c r="F176" s="101">
        <f t="shared" ref="F176:Q176" si="314">SUM(F177:F180)</f>
        <v>0</v>
      </c>
      <c r="G176" s="101">
        <f t="shared" si="314"/>
        <v>0</v>
      </c>
      <c r="H176" s="101">
        <f t="shared" si="314"/>
        <v>0</v>
      </c>
      <c r="I176" s="101">
        <f t="shared" si="314"/>
        <v>25.941000000000003</v>
      </c>
      <c r="J176" s="101">
        <f t="shared" si="314"/>
        <v>0</v>
      </c>
      <c r="K176" s="101">
        <f t="shared" si="314"/>
        <v>5.8780000000000001</v>
      </c>
      <c r="L176" s="101">
        <f t="shared" si="314"/>
        <v>0</v>
      </c>
      <c r="M176" s="101">
        <f t="shared" si="314"/>
        <v>0.26500000000000001</v>
      </c>
      <c r="N176" s="101">
        <f t="shared" si="314"/>
        <v>0</v>
      </c>
      <c r="O176" s="101">
        <f t="shared" si="314"/>
        <v>22.896000000000001</v>
      </c>
      <c r="P176" s="101">
        <f t="shared" si="314"/>
        <v>0</v>
      </c>
      <c r="Q176" s="101">
        <f t="shared" si="314"/>
        <v>-5.6130000000000004</v>
      </c>
      <c r="R176" s="76">
        <f t="shared" si="274"/>
        <v>0</v>
      </c>
      <c r="S176" s="76">
        <f t="shared" si="275"/>
        <v>-0.95491663831235118</v>
      </c>
      <c r="T176" s="139" t="s">
        <v>434</v>
      </c>
    </row>
    <row r="177" spans="1:20" ht="47.25" customHeight="1">
      <c r="A177" s="31" t="s">
        <v>390</v>
      </c>
      <c r="B177" s="59" t="s">
        <v>171</v>
      </c>
      <c r="C177" s="37" t="s">
        <v>172</v>
      </c>
      <c r="D177" s="119">
        <v>0</v>
      </c>
      <c r="E177" s="127">
        <v>5.8780000000000001</v>
      </c>
      <c r="F177" s="119">
        <v>0</v>
      </c>
      <c r="G177" s="127">
        <v>0</v>
      </c>
      <c r="H177" s="106">
        <f t="shared" ref="H177:I180" si="315">D177-F177</f>
        <v>0</v>
      </c>
      <c r="I177" s="119">
        <f t="shared" si="315"/>
        <v>5.8780000000000001</v>
      </c>
      <c r="J177" s="119">
        <v>0</v>
      </c>
      <c r="K177" s="122">
        <v>5.8780000000000001</v>
      </c>
      <c r="L177" s="119">
        <v>0</v>
      </c>
      <c r="M177" s="109">
        <v>0.26500000000000001</v>
      </c>
      <c r="N177" s="119">
        <f t="shared" ref="N177:O180" si="316">H177-L177</f>
        <v>0</v>
      </c>
      <c r="O177" s="119">
        <v>2.8330000000000002</v>
      </c>
      <c r="P177" s="119">
        <f t="shared" ref="P177:P180" si="317">L177-J177</f>
        <v>0</v>
      </c>
      <c r="Q177" s="119">
        <f t="shared" ref="Q177:Q180" si="318">M177-K177</f>
        <v>-5.6130000000000004</v>
      </c>
      <c r="R177" s="82">
        <f t="shared" si="274"/>
        <v>0</v>
      </c>
      <c r="S177" s="82">
        <f t="shared" si="275"/>
        <v>-0.95491663831235118</v>
      </c>
      <c r="T177" s="98" t="s">
        <v>456</v>
      </c>
    </row>
    <row r="178" spans="1:20" ht="47.25" customHeight="1">
      <c r="A178" s="31" t="s">
        <v>391</v>
      </c>
      <c r="B178" s="59" t="s">
        <v>173</v>
      </c>
      <c r="C178" s="36" t="s">
        <v>174</v>
      </c>
      <c r="D178" s="119">
        <v>0</v>
      </c>
      <c r="E178" s="116">
        <v>5.8</v>
      </c>
      <c r="F178" s="119">
        <v>0</v>
      </c>
      <c r="G178" s="127">
        <v>0</v>
      </c>
      <c r="H178" s="106">
        <f t="shared" si="315"/>
        <v>0</v>
      </c>
      <c r="I178" s="119">
        <f t="shared" si="315"/>
        <v>5.8</v>
      </c>
      <c r="J178" s="119">
        <v>0</v>
      </c>
      <c r="K178" s="106">
        <v>0</v>
      </c>
      <c r="L178" s="119">
        <v>0</v>
      </c>
      <c r="M178" s="106">
        <v>0</v>
      </c>
      <c r="N178" s="119">
        <f t="shared" si="316"/>
        <v>0</v>
      </c>
      <c r="O178" s="119">
        <f t="shared" si="316"/>
        <v>5.8</v>
      </c>
      <c r="P178" s="119">
        <f t="shared" si="317"/>
        <v>0</v>
      </c>
      <c r="Q178" s="119">
        <f t="shared" si="318"/>
        <v>0</v>
      </c>
      <c r="R178" s="82">
        <f t="shared" si="274"/>
        <v>0</v>
      </c>
      <c r="S178" s="82">
        <f t="shared" si="275"/>
        <v>0</v>
      </c>
      <c r="T178" s="147" t="s">
        <v>453</v>
      </c>
    </row>
    <row r="179" spans="1:20" ht="47.25" customHeight="1">
      <c r="A179" s="31" t="s">
        <v>392</v>
      </c>
      <c r="B179" s="59" t="s">
        <v>175</v>
      </c>
      <c r="C179" s="36" t="s">
        <v>176</v>
      </c>
      <c r="D179" s="119">
        <v>0</v>
      </c>
      <c r="E179" s="116">
        <v>8.4879999999999995</v>
      </c>
      <c r="F179" s="119">
        <v>0</v>
      </c>
      <c r="G179" s="127">
        <v>0</v>
      </c>
      <c r="H179" s="106">
        <f t="shared" si="315"/>
        <v>0</v>
      </c>
      <c r="I179" s="119">
        <f t="shared" si="315"/>
        <v>8.4879999999999995</v>
      </c>
      <c r="J179" s="119">
        <v>0</v>
      </c>
      <c r="K179" s="106">
        <v>0</v>
      </c>
      <c r="L179" s="119">
        <v>0</v>
      </c>
      <c r="M179" s="106">
        <v>0</v>
      </c>
      <c r="N179" s="119">
        <f t="shared" si="316"/>
        <v>0</v>
      </c>
      <c r="O179" s="119">
        <f t="shared" si="316"/>
        <v>8.4879999999999995</v>
      </c>
      <c r="P179" s="119">
        <f t="shared" si="317"/>
        <v>0</v>
      </c>
      <c r="Q179" s="119">
        <f t="shared" si="318"/>
        <v>0</v>
      </c>
      <c r="R179" s="82">
        <f t="shared" si="274"/>
        <v>0</v>
      </c>
      <c r="S179" s="82">
        <f t="shared" si="275"/>
        <v>0</v>
      </c>
      <c r="T179" s="147" t="s">
        <v>453</v>
      </c>
    </row>
    <row r="180" spans="1:20" ht="47.25" customHeight="1">
      <c r="A180" s="31" t="s">
        <v>393</v>
      </c>
      <c r="B180" s="59" t="s">
        <v>394</v>
      </c>
      <c r="C180" s="36" t="s">
        <v>395</v>
      </c>
      <c r="D180" s="119">
        <v>0</v>
      </c>
      <c r="E180" s="116">
        <v>5.7750000000000004</v>
      </c>
      <c r="F180" s="119">
        <v>0</v>
      </c>
      <c r="G180" s="127">
        <v>0</v>
      </c>
      <c r="H180" s="106">
        <f t="shared" si="315"/>
        <v>0</v>
      </c>
      <c r="I180" s="119">
        <f t="shared" si="315"/>
        <v>5.7750000000000004</v>
      </c>
      <c r="J180" s="119">
        <v>0</v>
      </c>
      <c r="K180" s="122">
        <v>0</v>
      </c>
      <c r="L180" s="119">
        <v>0</v>
      </c>
      <c r="M180" s="106">
        <v>0</v>
      </c>
      <c r="N180" s="119">
        <f t="shared" si="316"/>
        <v>0</v>
      </c>
      <c r="O180" s="119">
        <f t="shared" si="316"/>
        <v>5.7750000000000004</v>
      </c>
      <c r="P180" s="119">
        <f t="shared" si="317"/>
        <v>0</v>
      </c>
      <c r="Q180" s="119">
        <f t="shared" si="318"/>
        <v>0</v>
      </c>
      <c r="R180" s="82">
        <f t="shared" si="274"/>
        <v>0</v>
      </c>
      <c r="S180" s="82">
        <f t="shared" si="275"/>
        <v>0</v>
      </c>
      <c r="T180" s="147" t="s">
        <v>453</v>
      </c>
    </row>
    <row r="181" spans="1:20">
      <c r="A181" s="72" t="s">
        <v>396</v>
      </c>
      <c r="B181" s="29" t="s">
        <v>30</v>
      </c>
      <c r="C181" s="23" t="s">
        <v>24</v>
      </c>
      <c r="D181" s="100">
        <f t="shared" ref="D181:Q181" si="319">SUM(D182)</f>
        <v>0</v>
      </c>
      <c r="E181" s="100">
        <f t="shared" si="319"/>
        <v>6.3920000000000003</v>
      </c>
      <c r="F181" s="100">
        <f t="shared" si="319"/>
        <v>0</v>
      </c>
      <c r="G181" s="100">
        <f t="shared" ref="G181" si="320">SUM(G182)</f>
        <v>0.26700000000000002</v>
      </c>
      <c r="H181" s="100">
        <f t="shared" si="319"/>
        <v>0</v>
      </c>
      <c r="I181" s="100">
        <f t="shared" si="319"/>
        <v>6.125</v>
      </c>
      <c r="J181" s="100">
        <f t="shared" si="319"/>
        <v>0</v>
      </c>
      <c r="K181" s="100">
        <f t="shared" si="319"/>
        <v>6.125</v>
      </c>
      <c r="L181" s="100">
        <f t="shared" si="319"/>
        <v>0</v>
      </c>
      <c r="M181" s="100">
        <f t="shared" ref="M181" si="321">M182</f>
        <v>5.8330000000000002</v>
      </c>
      <c r="N181" s="100">
        <f t="shared" si="319"/>
        <v>0</v>
      </c>
      <c r="O181" s="100">
        <f t="shared" si="319"/>
        <v>0</v>
      </c>
      <c r="P181" s="100">
        <f t="shared" si="319"/>
        <v>0</v>
      </c>
      <c r="Q181" s="100">
        <f t="shared" si="319"/>
        <v>-0.29199999999999982</v>
      </c>
      <c r="R181" s="24">
        <f t="shared" si="274"/>
        <v>0</v>
      </c>
      <c r="S181" s="24">
        <f t="shared" si="275"/>
        <v>-4.7673469387755074E-2</v>
      </c>
      <c r="T181" s="146" t="s">
        <v>434</v>
      </c>
    </row>
    <row r="182" spans="1:20" ht="63" customHeight="1">
      <c r="A182" s="41" t="s">
        <v>397</v>
      </c>
      <c r="B182" s="61" t="s">
        <v>398</v>
      </c>
      <c r="C182" s="73" t="s">
        <v>399</v>
      </c>
      <c r="D182" s="121">
        <v>0</v>
      </c>
      <c r="E182" s="127">
        <v>6.3920000000000003</v>
      </c>
      <c r="F182" s="121">
        <v>0</v>
      </c>
      <c r="G182" s="117">
        <v>0.26700000000000002</v>
      </c>
      <c r="H182" s="106">
        <f>D182-F182</f>
        <v>0</v>
      </c>
      <c r="I182" s="121">
        <f t="shared" ref="I182" si="322">E182-G182</f>
        <v>6.125</v>
      </c>
      <c r="J182" s="121">
        <v>0</v>
      </c>
      <c r="K182" s="133">
        <v>6.125</v>
      </c>
      <c r="L182" s="121">
        <v>0</v>
      </c>
      <c r="M182" s="112">
        <v>5.8330000000000002</v>
      </c>
      <c r="N182" s="121">
        <f t="shared" ref="N182" si="323">H182-L182</f>
        <v>0</v>
      </c>
      <c r="O182" s="121">
        <v>0</v>
      </c>
      <c r="P182" s="121">
        <f t="shared" ref="P182" si="324">L182-J182</f>
        <v>0</v>
      </c>
      <c r="Q182" s="121">
        <f t="shared" ref="Q182" si="325">M182-K182</f>
        <v>-0.29199999999999982</v>
      </c>
      <c r="R182" s="83">
        <f t="shared" si="274"/>
        <v>0</v>
      </c>
      <c r="S182" s="83">
        <f t="shared" si="275"/>
        <v>-4.7673469387755074E-2</v>
      </c>
      <c r="T182" s="98" t="s">
        <v>455</v>
      </c>
    </row>
    <row r="183" spans="1:20" ht="47.25" customHeight="1">
      <c r="A183" s="47" t="s">
        <v>400</v>
      </c>
      <c r="B183" s="48" t="s">
        <v>401</v>
      </c>
      <c r="C183" s="49" t="s">
        <v>24</v>
      </c>
      <c r="D183" s="103">
        <f t="shared" ref="D183:Q183" si="326">SUM(D184)</f>
        <v>0</v>
      </c>
      <c r="E183" s="103">
        <f t="shared" ref="E183" si="327">SUM(E184)</f>
        <v>0</v>
      </c>
      <c r="F183" s="103">
        <f t="shared" si="326"/>
        <v>0</v>
      </c>
      <c r="G183" s="103">
        <f t="shared" si="326"/>
        <v>0</v>
      </c>
      <c r="H183" s="103">
        <f t="shared" si="326"/>
        <v>0</v>
      </c>
      <c r="I183" s="103">
        <f t="shared" si="326"/>
        <v>0</v>
      </c>
      <c r="J183" s="103">
        <f t="shared" si="326"/>
        <v>0</v>
      </c>
      <c r="K183" s="103">
        <f t="shared" si="326"/>
        <v>0</v>
      </c>
      <c r="L183" s="103">
        <f t="shared" si="326"/>
        <v>0</v>
      </c>
      <c r="M183" s="111">
        <f t="shared" ref="M183" si="328">M184</f>
        <v>0</v>
      </c>
      <c r="N183" s="103">
        <f t="shared" si="326"/>
        <v>0</v>
      </c>
      <c r="O183" s="103">
        <f t="shared" si="326"/>
        <v>0</v>
      </c>
      <c r="P183" s="103">
        <f t="shared" si="326"/>
        <v>0</v>
      </c>
      <c r="Q183" s="103">
        <f t="shared" si="326"/>
        <v>0</v>
      </c>
      <c r="R183" s="78">
        <f t="shared" si="274"/>
        <v>0</v>
      </c>
      <c r="S183" s="78">
        <f t="shared" si="275"/>
        <v>0</v>
      </c>
      <c r="T183" s="141" t="s">
        <v>434</v>
      </c>
    </row>
    <row r="184" spans="1:20">
      <c r="A184" s="44" t="s">
        <v>25</v>
      </c>
      <c r="B184" s="44" t="s">
        <v>25</v>
      </c>
      <c r="C184" s="44" t="s">
        <v>25</v>
      </c>
      <c r="D184" s="119">
        <v>0</v>
      </c>
      <c r="E184" s="123">
        <v>0</v>
      </c>
      <c r="F184" s="119">
        <v>0</v>
      </c>
      <c r="G184" s="127">
        <v>0</v>
      </c>
      <c r="H184" s="106">
        <f>D184-F184</f>
        <v>0</v>
      </c>
      <c r="I184" s="119">
        <f t="shared" ref="I184" si="329">E184-G184</f>
        <v>0</v>
      </c>
      <c r="J184" s="119">
        <v>0</v>
      </c>
      <c r="K184" s="106">
        <v>0</v>
      </c>
      <c r="L184" s="119">
        <v>0</v>
      </c>
      <c r="M184" s="106">
        <v>0</v>
      </c>
      <c r="N184" s="119">
        <f t="shared" ref="N184" si="330">H184-L184</f>
        <v>0</v>
      </c>
      <c r="O184" s="119">
        <f t="shared" ref="O184" si="331">I184-M184</f>
        <v>0</v>
      </c>
      <c r="P184" s="119">
        <f t="shared" ref="P184" si="332">L184-J184</f>
        <v>0</v>
      </c>
      <c r="Q184" s="119">
        <f t="shared" ref="Q184" si="333">M184-K184</f>
        <v>0</v>
      </c>
      <c r="R184" s="82">
        <f t="shared" si="274"/>
        <v>0</v>
      </c>
      <c r="S184" s="82">
        <f t="shared" si="275"/>
        <v>0</v>
      </c>
      <c r="T184" s="97" t="s">
        <v>453</v>
      </c>
    </row>
    <row r="185" spans="1:20" ht="31.5" customHeight="1">
      <c r="A185" s="47" t="s">
        <v>402</v>
      </c>
      <c r="B185" s="48" t="s">
        <v>403</v>
      </c>
      <c r="C185" s="49" t="s">
        <v>24</v>
      </c>
      <c r="D185" s="103">
        <f t="shared" ref="D185:E185" si="334">SUM(D186,D203)</f>
        <v>0</v>
      </c>
      <c r="E185" s="103">
        <f t="shared" si="334"/>
        <v>18.236999999999998</v>
      </c>
      <c r="F185" s="103">
        <f t="shared" ref="F185:Q185" si="335">SUM(F186,F203)</f>
        <v>0</v>
      </c>
      <c r="G185" s="103">
        <f t="shared" si="335"/>
        <v>9.1829999999999998</v>
      </c>
      <c r="H185" s="103">
        <f t="shared" si="335"/>
        <v>0</v>
      </c>
      <c r="I185" s="103">
        <f t="shared" si="335"/>
        <v>9.0540000000000003</v>
      </c>
      <c r="J185" s="103">
        <f t="shared" si="335"/>
        <v>0</v>
      </c>
      <c r="K185" s="103">
        <f t="shared" si="335"/>
        <v>4.7450000000000001</v>
      </c>
      <c r="L185" s="103">
        <f t="shared" si="335"/>
        <v>0</v>
      </c>
      <c r="M185" s="103">
        <f t="shared" ref="M185" si="336">M186+M203</f>
        <v>4.4029999999999996</v>
      </c>
      <c r="N185" s="103">
        <f t="shared" si="335"/>
        <v>0</v>
      </c>
      <c r="O185" s="103">
        <f t="shared" si="335"/>
        <v>5.4260000000000002</v>
      </c>
      <c r="P185" s="103">
        <f t="shared" si="335"/>
        <v>0</v>
      </c>
      <c r="Q185" s="103">
        <f t="shared" si="335"/>
        <v>-0.3420000000000003</v>
      </c>
      <c r="R185" s="78">
        <f t="shared" si="274"/>
        <v>0</v>
      </c>
      <c r="S185" s="78">
        <f t="shared" si="275"/>
        <v>-7.2075869336143406E-2</v>
      </c>
      <c r="T185" s="141" t="s">
        <v>434</v>
      </c>
    </row>
    <row r="186" spans="1:20">
      <c r="A186" s="50" t="s">
        <v>404</v>
      </c>
      <c r="B186" s="51" t="s">
        <v>405</v>
      </c>
      <c r="C186" s="52" t="s">
        <v>24</v>
      </c>
      <c r="D186" s="104">
        <f t="shared" ref="D186:E186" si="337">SUM(D187,D198)</f>
        <v>0</v>
      </c>
      <c r="E186" s="104">
        <f t="shared" si="337"/>
        <v>2.1040000000000001</v>
      </c>
      <c r="F186" s="104">
        <f t="shared" ref="F186:Q186" si="338">SUM(F187,F198)</f>
        <v>0</v>
      </c>
      <c r="G186" s="104">
        <f t="shared" si="338"/>
        <v>1.2589999999999999</v>
      </c>
      <c r="H186" s="104">
        <f t="shared" si="338"/>
        <v>0</v>
      </c>
      <c r="I186" s="104">
        <f t="shared" si="338"/>
        <v>0.84499999999999997</v>
      </c>
      <c r="J186" s="104">
        <f t="shared" si="338"/>
        <v>0</v>
      </c>
      <c r="K186" s="104">
        <f t="shared" si="338"/>
        <v>0.84499999999999997</v>
      </c>
      <c r="L186" s="104">
        <f t="shared" si="338"/>
        <v>0</v>
      </c>
      <c r="M186" s="104">
        <f t="shared" ref="M186" si="339">M187+M198</f>
        <v>0</v>
      </c>
      <c r="N186" s="104">
        <f t="shared" si="338"/>
        <v>0</v>
      </c>
      <c r="O186" s="104">
        <f t="shared" si="338"/>
        <v>1.117</v>
      </c>
      <c r="P186" s="104">
        <f t="shared" si="338"/>
        <v>0</v>
      </c>
      <c r="Q186" s="104">
        <f t="shared" si="338"/>
        <v>-0.84499999999999997</v>
      </c>
      <c r="R186" s="79">
        <f t="shared" si="274"/>
        <v>0</v>
      </c>
      <c r="S186" s="79">
        <f t="shared" si="275"/>
        <v>-1</v>
      </c>
      <c r="T186" s="142" t="s">
        <v>434</v>
      </c>
    </row>
    <row r="187" spans="1:20">
      <c r="A187" s="28" t="s">
        <v>406</v>
      </c>
      <c r="B187" s="29" t="s">
        <v>30</v>
      </c>
      <c r="C187" s="23" t="s">
        <v>24</v>
      </c>
      <c r="D187" s="100">
        <f t="shared" ref="D187:E187" si="340">SUM(D188:D197)</f>
        <v>0</v>
      </c>
      <c r="E187" s="100">
        <f t="shared" si="340"/>
        <v>1.2549999999999999</v>
      </c>
      <c r="F187" s="100">
        <f t="shared" ref="F187:Q187" si="341">SUM(F188:F197)</f>
        <v>0</v>
      </c>
      <c r="G187" s="100">
        <f t="shared" ref="G187" si="342">SUM(G188:G197)</f>
        <v>0.41000000000000003</v>
      </c>
      <c r="H187" s="100">
        <f t="shared" si="341"/>
        <v>0</v>
      </c>
      <c r="I187" s="100">
        <f t="shared" si="341"/>
        <v>0.84499999999999997</v>
      </c>
      <c r="J187" s="100">
        <f t="shared" si="341"/>
        <v>0</v>
      </c>
      <c r="K187" s="100">
        <f t="shared" si="341"/>
        <v>0.84499999999999997</v>
      </c>
      <c r="L187" s="100">
        <f t="shared" si="341"/>
        <v>0</v>
      </c>
      <c r="M187" s="100">
        <f t="shared" ref="M187" si="343">SUM(M188:M197)</f>
        <v>0</v>
      </c>
      <c r="N187" s="100">
        <f t="shared" si="341"/>
        <v>0</v>
      </c>
      <c r="O187" s="100">
        <f t="shared" si="341"/>
        <v>1.117</v>
      </c>
      <c r="P187" s="100">
        <f t="shared" si="341"/>
        <v>0</v>
      </c>
      <c r="Q187" s="100">
        <f t="shared" si="341"/>
        <v>-0.84499999999999997</v>
      </c>
      <c r="R187" s="24">
        <f t="shared" si="274"/>
        <v>0</v>
      </c>
      <c r="S187" s="24">
        <f t="shared" si="275"/>
        <v>-1</v>
      </c>
      <c r="T187" s="146" t="s">
        <v>434</v>
      </c>
    </row>
    <row r="188" spans="1:20" ht="31.5" customHeight="1">
      <c r="A188" s="74" t="s">
        <v>407</v>
      </c>
      <c r="B188" s="35" t="s">
        <v>127</v>
      </c>
      <c r="C188" s="33" t="s">
        <v>128</v>
      </c>
      <c r="D188" s="119">
        <v>0</v>
      </c>
      <c r="E188" s="127">
        <v>2.1999999999999999E-2</v>
      </c>
      <c r="F188" s="119">
        <v>0</v>
      </c>
      <c r="G188" s="106">
        <v>2.1999999999999999E-2</v>
      </c>
      <c r="H188" s="106">
        <f t="shared" ref="H188:I197" si="344">D188-F188</f>
        <v>0</v>
      </c>
      <c r="I188" s="119">
        <f t="shared" si="344"/>
        <v>0</v>
      </c>
      <c r="J188" s="119">
        <v>0</v>
      </c>
      <c r="K188" s="106">
        <v>0</v>
      </c>
      <c r="L188" s="119">
        <v>0</v>
      </c>
      <c r="M188" s="106">
        <v>0</v>
      </c>
      <c r="N188" s="119">
        <f t="shared" ref="N188:O197" si="345">H188-L188</f>
        <v>0</v>
      </c>
      <c r="O188" s="119">
        <f t="shared" si="345"/>
        <v>0</v>
      </c>
      <c r="P188" s="119">
        <f t="shared" ref="P188:P197" si="346">L188-J188</f>
        <v>0</v>
      </c>
      <c r="Q188" s="119">
        <f t="shared" ref="Q188:Q197" si="347">M188-K188</f>
        <v>0</v>
      </c>
      <c r="R188" s="82">
        <f t="shared" si="274"/>
        <v>0</v>
      </c>
      <c r="S188" s="82">
        <f t="shared" si="275"/>
        <v>0</v>
      </c>
      <c r="T188" s="97"/>
    </row>
    <row r="189" spans="1:20" ht="31.5" customHeight="1">
      <c r="A189" s="74" t="s">
        <v>408</v>
      </c>
      <c r="B189" s="35" t="s">
        <v>129</v>
      </c>
      <c r="C189" s="33" t="s">
        <v>130</v>
      </c>
      <c r="D189" s="119">
        <v>0</v>
      </c>
      <c r="E189" s="127">
        <v>0</v>
      </c>
      <c r="F189" s="119">
        <v>0</v>
      </c>
      <c r="G189" s="106">
        <f>0</f>
        <v>0</v>
      </c>
      <c r="H189" s="106">
        <f t="shared" si="344"/>
        <v>0</v>
      </c>
      <c r="I189" s="119">
        <f t="shared" si="344"/>
        <v>0</v>
      </c>
      <c r="J189" s="119">
        <v>0</v>
      </c>
      <c r="K189" s="106">
        <v>0</v>
      </c>
      <c r="L189" s="119">
        <v>0</v>
      </c>
      <c r="M189" s="106">
        <v>0</v>
      </c>
      <c r="N189" s="119">
        <f t="shared" si="345"/>
        <v>0</v>
      </c>
      <c r="O189" s="119">
        <f t="shared" si="345"/>
        <v>0</v>
      </c>
      <c r="P189" s="119">
        <f t="shared" si="346"/>
        <v>0</v>
      </c>
      <c r="Q189" s="119">
        <f t="shared" si="347"/>
        <v>0</v>
      </c>
      <c r="R189" s="82">
        <f t="shared" si="274"/>
        <v>0</v>
      </c>
      <c r="S189" s="82">
        <f t="shared" si="275"/>
        <v>0</v>
      </c>
      <c r="T189" s="147"/>
    </row>
    <row r="190" spans="1:20" ht="31.5" customHeight="1">
      <c r="A190" s="74" t="s">
        <v>409</v>
      </c>
      <c r="B190" s="35" t="s">
        <v>131</v>
      </c>
      <c r="C190" s="33" t="s">
        <v>132</v>
      </c>
      <c r="D190" s="119">
        <v>0</v>
      </c>
      <c r="E190" s="127">
        <v>0.03</v>
      </c>
      <c r="F190" s="119">
        <v>0</v>
      </c>
      <c r="G190" s="106">
        <v>0.03</v>
      </c>
      <c r="H190" s="106">
        <f t="shared" si="344"/>
        <v>0</v>
      </c>
      <c r="I190" s="119">
        <f t="shared" si="344"/>
        <v>0</v>
      </c>
      <c r="J190" s="119">
        <v>0</v>
      </c>
      <c r="K190" s="106">
        <v>0</v>
      </c>
      <c r="L190" s="119">
        <v>0</v>
      </c>
      <c r="M190" s="106">
        <v>0</v>
      </c>
      <c r="N190" s="119">
        <f t="shared" si="345"/>
        <v>0</v>
      </c>
      <c r="O190" s="119">
        <f t="shared" si="345"/>
        <v>0</v>
      </c>
      <c r="P190" s="119">
        <f t="shared" si="346"/>
        <v>0</v>
      </c>
      <c r="Q190" s="119">
        <f t="shared" si="347"/>
        <v>0</v>
      </c>
      <c r="R190" s="82">
        <f t="shared" si="274"/>
        <v>0</v>
      </c>
      <c r="S190" s="82">
        <f t="shared" si="275"/>
        <v>0</v>
      </c>
      <c r="T190" s="97"/>
    </row>
    <row r="191" spans="1:20" ht="31.5" customHeight="1">
      <c r="A191" s="74" t="s">
        <v>410</v>
      </c>
      <c r="B191" s="35" t="s">
        <v>133</v>
      </c>
      <c r="C191" s="33" t="s">
        <v>134</v>
      </c>
      <c r="D191" s="119">
        <v>0</v>
      </c>
      <c r="E191" s="127">
        <v>0</v>
      </c>
      <c r="F191" s="119">
        <v>0</v>
      </c>
      <c r="G191" s="127">
        <v>0</v>
      </c>
      <c r="H191" s="106">
        <f t="shared" si="344"/>
        <v>0</v>
      </c>
      <c r="I191" s="119">
        <f t="shared" si="344"/>
        <v>0</v>
      </c>
      <c r="J191" s="119">
        <v>0</v>
      </c>
      <c r="K191" s="106">
        <v>0</v>
      </c>
      <c r="L191" s="119">
        <v>0</v>
      </c>
      <c r="M191" s="106">
        <v>0</v>
      </c>
      <c r="N191" s="119">
        <f t="shared" si="345"/>
        <v>0</v>
      </c>
      <c r="O191" s="119">
        <f t="shared" si="345"/>
        <v>0</v>
      </c>
      <c r="P191" s="119">
        <f t="shared" si="346"/>
        <v>0</v>
      </c>
      <c r="Q191" s="119">
        <f t="shared" si="347"/>
        <v>0</v>
      </c>
      <c r="R191" s="82">
        <f t="shared" si="274"/>
        <v>0</v>
      </c>
      <c r="S191" s="82">
        <f t="shared" si="275"/>
        <v>0</v>
      </c>
      <c r="T191" s="147"/>
    </row>
    <row r="192" spans="1:20">
      <c r="A192" s="75" t="s">
        <v>411</v>
      </c>
      <c r="B192" s="60" t="s">
        <v>135</v>
      </c>
      <c r="C192" s="67" t="s">
        <v>136</v>
      </c>
      <c r="D192" s="115">
        <v>0</v>
      </c>
      <c r="E192" s="127">
        <v>0.22700000000000001</v>
      </c>
      <c r="F192" s="115">
        <v>0</v>
      </c>
      <c r="G192" s="117">
        <v>0.22700000000000001</v>
      </c>
      <c r="H192" s="106">
        <f t="shared" si="344"/>
        <v>0</v>
      </c>
      <c r="I192" s="115">
        <f t="shared" si="344"/>
        <v>0</v>
      </c>
      <c r="J192" s="115">
        <v>0</v>
      </c>
      <c r="K192" s="106">
        <v>0</v>
      </c>
      <c r="L192" s="115">
        <v>0</v>
      </c>
      <c r="M192" s="106">
        <v>0</v>
      </c>
      <c r="N192" s="115">
        <f t="shared" si="345"/>
        <v>0</v>
      </c>
      <c r="O192" s="115">
        <v>0</v>
      </c>
      <c r="P192" s="115">
        <f t="shared" si="346"/>
        <v>0</v>
      </c>
      <c r="Q192" s="115">
        <f t="shared" si="347"/>
        <v>0</v>
      </c>
      <c r="R192" s="81">
        <f t="shared" si="274"/>
        <v>0</v>
      </c>
      <c r="S192" s="81">
        <f t="shared" si="275"/>
        <v>0</v>
      </c>
      <c r="T192" s="97"/>
    </row>
    <row r="193" spans="1:20" ht="47.25" customHeight="1">
      <c r="A193" s="74" t="s">
        <v>412</v>
      </c>
      <c r="B193" s="35" t="s">
        <v>137</v>
      </c>
      <c r="C193" s="33" t="s">
        <v>138</v>
      </c>
      <c r="D193" s="119">
        <v>0</v>
      </c>
      <c r="E193" s="127">
        <v>0</v>
      </c>
      <c r="F193" s="119">
        <v>0</v>
      </c>
      <c r="G193" s="127">
        <v>0</v>
      </c>
      <c r="H193" s="106">
        <f t="shared" si="344"/>
        <v>0</v>
      </c>
      <c r="I193" s="119">
        <f t="shared" si="344"/>
        <v>0</v>
      </c>
      <c r="J193" s="119">
        <v>0</v>
      </c>
      <c r="K193" s="106">
        <v>0</v>
      </c>
      <c r="L193" s="119">
        <v>0</v>
      </c>
      <c r="M193" s="106">
        <v>0</v>
      </c>
      <c r="N193" s="119">
        <f t="shared" si="345"/>
        <v>0</v>
      </c>
      <c r="O193" s="119">
        <f t="shared" si="345"/>
        <v>0</v>
      </c>
      <c r="P193" s="119">
        <f t="shared" si="346"/>
        <v>0</v>
      </c>
      <c r="Q193" s="119">
        <f t="shared" si="347"/>
        <v>0</v>
      </c>
      <c r="R193" s="82">
        <f t="shared" si="274"/>
        <v>0</v>
      </c>
      <c r="S193" s="82">
        <f t="shared" si="275"/>
        <v>0</v>
      </c>
      <c r="T193" s="147" t="s">
        <v>453</v>
      </c>
    </row>
    <row r="194" spans="1:20">
      <c r="A194" s="75" t="s">
        <v>413</v>
      </c>
      <c r="B194" s="60" t="s">
        <v>139</v>
      </c>
      <c r="C194" s="67" t="s">
        <v>140</v>
      </c>
      <c r="D194" s="115">
        <v>0</v>
      </c>
      <c r="E194" s="127">
        <v>0.13100000000000001</v>
      </c>
      <c r="F194" s="115">
        <v>0</v>
      </c>
      <c r="G194" s="117">
        <v>0.13100000000000001</v>
      </c>
      <c r="H194" s="106">
        <f t="shared" si="344"/>
        <v>0</v>
      </c>
      <c r="I194" s="115">
        <f t="shared" si="344"/>
        <v>0</v>
      </c>
      <c r="J194" s="115">
        <v>0</v>
      </c>
      <c r="K194" s="106">
        <v>0</v>
      </c>
      <c r="L194" s="115">
        <v>0</v>
      </c>
      <c r="M194" s="106">
        <v>0</v>
      </c>
      <c r="N194" s="115">
        <f t="shared" si="345"/>
        <v>0</v>
      </c>
      <c r="O194" s="115">
        <v>0</v>
      </c>
      <c r="P194" s="115">
        <f t="shared" si="346"/>
        <v>0</v>
      </c>
      <c r="Q194" s="115">
        <f t="shared" si="347"/>
        <v>0</v>
      </c>
      <c r="R194" s="81">
        <f t="shared" si="274"/>
        <v>0</v>
      </c>
      <c r="S194" s="81">
        <f t="shared" si="275"/>
        <v>0</v>
      </c>
      <c r="T194" s="97" t="s">
        <v>453</v>
      </c>
    </row>
    <row r="195" spans="1:20" ht="31.5" customHeight="1">
      <c r="A195" s="74" t="s">
        <v>414</v>
      </c>
      <c r="B195" s="35" t="s">
        <v>141</v>
      </c>
      <c r="C195" s="33" t="s">
        <v>142</v>
      </c>
      <c r="D195" s="119">
        <v>0</v>
      </c>
      <c r="E195" s="127">
        <v>0</v>
      </c>
      <c r="F195" s="119">
        <v>0</v>
      </c>
      <c r="G195" s="127">
        <v>0</v>
      </c>
      <c r="H195" s="106">
        <f t="shared" si="344"/>
        <v>0</v>
      </c>
      <c r="I195" s="119">
        <f t="shared" si="344"/>
        <v>0</v>
      </c>
      <c r="J195" s="119">
        <v>0</v>
      </c>
      <c r="K195" s="106">
        <v>0</v>
      </c>
      <c r="L195" s="119">
        <v>0</v>
      </c>
      <c r="M195" s="106">
        <v>0</v>
      </c>
      <c r="N195" s="119">
        <f t="shared" si="345"/>
        <v>0</v>
      </c>
      <c r="O195" s="119">
        <f t="shared" si="345"/>
        <v>0</v>
      </c>
      <c r="P195" s="119">
        <f t="shared" si="346"/>
        <v>0</v>
      </c>
      <c r="Q195" s="119">
        <f t="shared" si="347"/>
        <v>0</v>
      </c>
      <c r="R195" s="82">
        <f t="shared" si="274"/>
        <v>0</v>
      </c>
      <c r="S195" s="82">
        <f t="shared" si="275"/>
        <v>0</v>
      </c>
      <c r="T195" s="147" t="s">
        <v>453</v>
      </c>
    </row>
    <row r="196" spans="1:20" ht="36" customHeight="1">
      <c r="A196" s="74" t="s">
        <v>415</v>
      </c>
      <c r="B196" s="32" t="s">
        <v>143</v>
      </c>
      <c r="C196" s="37" t="s">
        <v>144</v>
      </c>
      <c r="D196" s="119">
        <v>0</v>
      </c>
      <c r="E196" s="127">
        <v>0</v>
      </c>
      <c r="F196" s="119">
        <v>0</v>
      </c>
      <c r="G196" s="127">
        <v>0</v>
      </c>
      <c r="H196" s="106">
        <f t="shared" ref="H196" si="348">D196-F196</f>
        <v>0</v>
      </c>
      <c r="I196" s="119">
        <f t="shared" ref="I196" si="349">E196-G196</f>
        <v>0</v>
      </c>
      <c r="J196" s="119">
        <v>0</v>
      </c>
      <c r="K196" s="106">
        <v>0</v>
      </c>
      <c r="L196" s="119">
        <v>0</v>
      </c>
      <c r="M196" s="106">
        <v>0</v>
      </c>
      <c r="N196" s="119">
        <f t="shared" ref="N196" si="350">H196-L196</f>
        <v>0</v>
      </c>
      <c r="O196" s="119">
        <f t="shared" ref="O196" si="351">I196-M196</f>
        <v>0</v>
      </c>
      <c r="P196" s="119">
        <f t="shared" ref="P196" si="352">L196-J196</f>
        <v>0</v>
      </c>
      <c r="Q196" s="119">
        <f t="shared" ref="Q196" si="353">M196-K196</f>
        <v>0</v>
      </c>
      <c r="R196" s="82">
        <f t="shared" ref="R196" si="354">IF(L196&gt;0,(IF((SUM(J196)=0), 1,(L196/SUM(J196)-1))),(IF((SUM(J196)=0), 0,(L196/SUM(J196)-1))))</f>
        <v>0</v>
      </c>
      <c r="S196" s="82">
        <f t="shared" ref="S196" si="355">IF(M196&gt;0,(IF((SUM(K196)=0), 1,(M196/SUM(K196)-1))),(IF((SUM(K196)=0), 0,(M196/SUM(K196)-1))))</f>
        <v>0</v>
      </c>
      <c r="T196" s="147" t="s">
        <v>453</v>
      </c>
    </row>
    <row r="197" spans="1:20" ht="44.25" customHeight="1">
      <c r="A197" s="93" t="s">
        <v>445</v>
      </c>
      <c r="B197" s="94" t="s">
        <v>446</v>
      </c>
      <c r="C197" s="95" t="s">
        <v>447</v>
      </c>
      <c r="D197" s="119">
        <v>0</v>
      </c>
      <c r="E197" s="134">
        <v>0.84499999999999997</v>
      </c>
      <c r="F197" s="119">
        <v>0</v>
      </c>
      <c r="G197" s="130">
        <v>0</v>
      </c>
      <c r="H197" s="106">
        <f t="shared" si="344"/>
        <v>0</v>
      </c>
      <c r="I197" s="119">
        <f t="shared" si="344"/>
        <v>0.84499999999999997</v>
      </c>
      <c r="J197" s="119">
        <v>0</v>
      </c>
      <c r="K197" s="135">
        <v>0.84499999999999997</v>
      </c>
      <c r="L197" s="119">
        <v>0</v>
      </c>
      <c r="M197" s="113">
        <v>0</v>
      </c>
      <c r="N197" s="119">
        <f t="shared" si="345"/>
        <v>0</v>
      </c>
      <c r="O197" s="136">
        <v>1.117</v>
      </c>
      <c r="P197" s="119">
        <f t="shared" si="346"/>
        <v>0</v>
      </c>
      <c r="Q197" s="119">
        <f t="shared" si="347"/>
        <v>-0.84499999999999997</v>
      </c>
      <c r="R197" s="82">
        <f t="shared" si="274"/>
        <v>0</v>
      </c>
      <c r="S197" s="82">
        <f t="shared" si="275"/>
        <v>-1</v>
      </c>
      <c r="T197" s="148" t="s">
        <v>457</v>
      </c>
    </row>
    <row r="198" spans="1:20">
      <c r="A198" s="38" t="s">
        <v>416</v>
      </c>
      <c r="B198" s="42" t="s">
        <v>73</v>
      </c>
      <c r="C198" s="40" t="s">
        <v>24</v>
      </c>
      <c r="D198" s="101">
        <f>SUM(D199:D202)</f>
        <v>0</v>
      </c>
      <c r="E198" s="101">
        <f t="shared" ref="E198" si="356">SUM(E199:E202)</f>
        <v>0.84899999999999998</v>
      </c>
      <c r="F198" s="101">
        <f t="shared" ref="F198:Q198" si="357">SUM(F199:F202)</f>
        <v>0</v>
      </c>
      <c r="G198" s="101">
        <f t="shared" ref="G198" si="358">SUM(G199:G202)</f>
        <v>0.84899999999999998</v>
      </c>
      <c r="H198" s="101">
        <f t="shared" si="357"/>
        <v>0</v>
      </c>
      <c r="I198" s="101">
        <f t="shared" si="357"/>
        <v>0</v>
      </c>
      <c r="J198" s="101">
        <f t="shared" si="357"/>
        <v>0</v>
      </c>
      <c r="K198" s="101">
        <f t="shared" si="357"/>
        <v>0</v>
      </c>
      <c r="L198" s="101">
        <f t="shared" si="357"/>
        <v>0</v>
      </c>
      <c r="M198" s="101">
        <f t="shared" si="357"/>
        <v>0</v>
      </c>
      <c r="N198" s="101">
        <f t="shared" si="357"/>
        <v>0</v>
      </c>
      <c r="O198" s="101">
        <f t="shared" si="357"/>
        <v>0</v>
      </c>
      <c r="P198" s="101">
        <f t="shared" si="357"/>
        <v>0</v>
      </c>
      <c r="Q198" s="101">
        <f t="shared" si="357"/>
        <v>0</v>
      </c>
      <c r="R198" s="76">
        <f t="shared" si="274"/>
        <v>0</v>
      </c>
      <c r="S198" s="76">
        <f t="shared" si="275"/>
        <v>0</v>
      </c>
      <c r="T198" s="139" t="s">
        <v>434</v>
      </c>
    </row>
    <row r="199" spans="1:20" ht="47.25" customHeight="1">
      <c r="A199" s="74" t="s">
        <v>417</v>
      </c>
      <c r="B199" s="35" t="s">
        <v>145</v>
      </c>
      <c r="C199" s="33" t="s">
        <v>146</v>
      </c>
      <c r="D199" s="119">
        <v>0</v>
      </c>
      <c r="E199" s="127">
        <v>0.17100000000000001</v>
      </c>
      <c r="F199" s="119">
        <v>0</v>
      </c>
      <c r="G199" s="106">
        <v>0.17100000000000001</v>
      </c>
      <c r="H199" s="106">
        <f t="shared" ref="H199:I202" si="359">D199-F199</f>
        <v>0</v>
      </c>
      <c r="I199" s="119">
        <f t="shared" si="359"/>
        <v>0</v>
      </c>
      <c r="J199" s="119">
        <v>0</v>
      </c>
      <c r="K199" s="106">
        <v>0</v>
      </c>
      <c r="L199" s="119">
        <v>0</v>
      </c>
      <c r="M199" s="106">
        <v>0</v>
      </c>
      <c r="N199" s="119">
        <f t="shared" ref="N199:O202" si="360">H199-L199</f>
        <v>0</v>
      </c>
      <c r="O199" s="119">
        <f t="shared" si="360"/>
        <v>0</v>
      </c>
      <c r="P199" s="119">
        <f t="shared" ref="P199:P202" si="361">L199-J199</f>
        <v>0</v>
      </c>
      <c r="Q199" s="119">
        <f t="shared" ref="Q199:Q202" si="362">M199-K199</f>
        <v>0</v>
      </c>
      <c r="R199" s="82">
        <f t="shared" si="274"/>
        <v>0</v>
      </c>
      <c r="S199" s="82">
        <f t="shared" si="275"/>
        <v>0</v>
      </c>
      <c r="T199" s="97" t="s">
        <v>453</v>
      </c>
    </row>
    <row r="200" spans="1:20" ht="31.5" customHeight="1">
      <c r="A200" s="74" t="s">
        <v>418</v>
      </c>
      <c r="B200" s="35" t="s">
        <v>147</v>
      </c>
      <c r="C200" s="33" t="s">
        <v>148</v>
      </c>
      <c r="D200" s="119">
        <v>0</v>
      </c>
      <c r="E200" s="127">
        <v>0.436</v>
      </c>
      <c r="F200" s="119">
        <v>0</v>
      </c>
      <c r="G200" s="106">
        <v>0.436</v>
      </c>
      <c r="H200" s="106">
        <f t="shared" si="359"/>
        <v>0</v>
      </c>
      <c r="I200" s="119">
        <f t="shared" si="359"/>
        <v>0</v>
      </c>
      <c r="J200" s="119">
        <v>0</v>
      </c>
      <c r="K200" s="106">
        <v>0</v>
      </c>
      <c r="L200" s="119">
        <v>0</v>
      </c>
      <c r="M200" s="106">
        <v>0</v>
      </c>
      <c r="N200" s="119">
        <f t="shared" si="360"/>
        <v>0</v>
      </c>
      <c r="O200" s="119">
        <f t="shared" si="360"/>
        <v>0</v>
      </c>
      <c r="P200" s="119">
        <f t="shared" si="361"/>
        <v>0</v>
      </c>
      <c r="Q200" s="119">
        <f t="shared" si="362"/>
        <v>0</v>
      </c>
      <c r="R200" s="82">
        <f t="shared" si="274"/>
        <v>0</v>
      </c>
      <c r="S200" s="82">
        <f t="shared" si="275"/>
        <v>0</v>
      </c>
      <c r="T200" s="97" t="s">
        <v>453</v>
      </c>
    </row>
    <row r="201" spans="1:20" ht="47.25" customHeight="1">
      <c r="A201" s="74" t="s">
        <v>419</v>
      </c>
      <c r="B201" s="35" t="s">
        <v>149</v>
      </c>
      <c r="C201" s="33" t="s">
        <v>150</v>
      </c>
      <c r="D201" s="119">
        <v>0</v>
      </c>
      <c r="E201" s="127">
        <v>0.10199999999999999</v>
      </c>
      <c r="F201" s="119">
        <v>0</v>
      </c>
      <c r="G201" s="106">
        <v>0.10199999999999999</v>
      </c>
      <c r="H201" s="106">
        <f t="shared" si="359"/>
        <v>0</v>
      </c>
      <c r="I201" s="119">
        <f t="shared" si="359"/>
        <v>0</v>
      </c>
      <c r="J201" s="119">
        <v>0</v>
      </c>
      <c r="K201" s="106">
        <v>0</v>
      </c>
      <c r="L201" s="119">
        <v>0</v>
      </c>
      <c r="M201" s="106">
        <v>0</v>
      </c>
      <c r="N201" s="119">
        <f t="shared" si="360"/>
        <v>0</v>
      </c>
      <c r="O201" s="119">
        <f t="shared" si="360"/>
        <v>0</v>
      </c>
      <c r="P201" s="119">
        <f t="shared" si="361"/>
        <v>0</v>
      </c>
      <c r="Q201" s="119">
        <f t="shared" si="362"/>
        <v>0</v>
      </c>
      <c r="R201" s="82">
        <f t="shared" si="274"/>
        <v>0</v>
      </c>
      <c r="S201" s="82">
        <f t="shared" si="275"/>
        <v>0</v>
      </c>
      <c r="T201" s="97" t="s">
        <v>453</v>
      </c>
    </row>
    <row r="202" spans="1:20" ht="31.5" customHeight="1">
      <c r="A202" s="74" t="s">
        <v>420</v>
      </c>
      <c r="B202" s="35" t="s">
        <v>151</v>
      </c>
      <c r="C202" s="33" t="s">
        <v>152</v>
      </c>
      <c r="D202" s="119">
        <v>0</v>
      </c>
      <c r="E202" s="127">
        <v>0.14000000000000001</v>
      </c>
      <c r="F202" s="119">
        <v>0</v>
      </c>
      <c r="G202" s="106">
        <v>0.14000000000000001</v>
      </c>
      <c r="H202" s="106">
        <f t="shared" si="359"/>
        <v>0</v>
      </c>
      <c r="I202" s="119">
        <f t="shared" si="359"/>
        <v>0</v>
      </c>
      <c r="J202" s="119">
        <v>0</v>
      </c>
      <c r="K202" s="106">
        <v>0</v>
      </c>
      <c r="L202" s="119">
        <v>0</v>
      </c>
      <c r="M202" s="106">
        <v>0</v>
      </c>
      <c r="N202" s="119">
        <f t="shared" si="360"/>
        <v>0</v>
      </c>
      <c r="O202" s="119">
        <f t="shared" si="360"/>
        <v>0</v>
      </c>
      <c r="P202" s="119">
        <f t="shared" si="361"/>
        <v>0</v>
      </c>
      <c r="Q202" s="119">
        <f t="shared" si="362"/>
        <v>0</v>
      </c>
      <c r="R202" s="82">
        <f t="shared" si="274"/>
        <v>0</v>
      </c>
      <c r="S202" s="82">
        <f t="shared" si="275"/>
        <v>0</v>
      </c>
      <c r="T202" s="97" t="s">
        <v>453</v>
      </c>
    </row>
    <row r="203" spans="1:20">
      <c r="A203" s="50" t="s">
        <v>421</v>
      </c>
      <c r="B203" s="51" t="s">
        <v>153</v>
      </c>
      <c r="C203" s="52" t="s">
        <v>24</v>
      </c>
      <c r="D203" s="104">
        <f t="shared" ref="D203:E203" si="363">SUM(D204,D210)</f>
        <v>0</v>
      </c>
      <c r="E203" s="104">
        <f t="shared" si="363"/>
        <v>16.132999999999999</v>
      </c>
      <c r="F203" s="104">
        <f t="shared" ref="F203:Q203" si="364">SUM(F204,F210)</f>
        <v>0</v>
      </c>
      <c r="G203" s="104">
        <f t="shared" si="364"/>
        <v>7.9239999999999995</v>
      </c>
      <c r="H203" s="104">
        <f t="shared" si="364"/>
        <v>0</v>
      </c>
      <c r="I203" s="104">
        <f t="shared" si="364"/>
        <v>8.2089999999999996</v>
      </c>
      <c r="J203" s="104">
        <f t="shared" si="364"/>
        <v>0</v>
      </c>
      <c r="K203" s="104">
        <f t="shared" si="364"/>
        <v>3.9</v>
      </c>
      <c r="L203" s="104">
        <f t="shared" si="364"/>
        <v>0</v>
      </c>
      <c r="M203" s="104">
        <f t="shared" ref="M203" si="365">M204+M210</f>
        <v>4.4029999999999996</v>
      </c>
      <c r="N203" s="104">
        <f t="shared" si="364"/>
        <v>0</v>
      </c>
      <c r="O203" s="104">
        <f>SUM(O204,O210)</f>
        <v>4.3090000000000002</v>
      </c>
      <c r="P203" s="104">
        <f t="shared" si="364"/>
        <v>0</v>
      </c>
      <c r="Q203" s="104">
        <f t="shared" si="364"/>
        <v>0.50299999999999967</v>
      </c>
      <c r="R203" s="79">
        <f t="shared" si="274"/>
        <v>0</v>
      </c>
      <c r="S203" s="79">
        <f t="shared" si="275"/>
        <v>0.12897435897435883</v>
      </c>
      <c r="T203" s="142" t="s">
        <v>434</v>
      </c>
    </row>
    <row r="204" spans="1:20">
      <c r="A204" s="34" t="s">
        <v>422</v>
      </c>
      <c r="B204" s="29" t="s">
        <v>30</v>
      </c>
      <c r="C204" s="23" t="s">
        <v>24</v>
      </c>
      <c r="D204" s="100">
        <f t="shared" ref="D204:E204" si="366">SUM(D205:D209)</f>
        <v>0</v>
      </c>
      <c r="E204" s="100">
        <f t="shared" si="366"/>
        <v>4.0960000000000001</v>
      </c>
      <c r="F204" s="100">
        <f t="shared" ref="F204:Q204" si="367">SUM(F205:F209)</f>
        <v>0</v>
      </c>
      <c r="G204" s="100">
        <f t="shared" si="367"/>
        <v>4.0960000000000001</v>
      </c>
      <c r="H204" s="100">
        <f t="shared" si="367"/>
        <v>0</v>
      </c>
      <c r="I204" s="100">
        <f t="shared" si="367"/>
        <v>0</v>
      </c>
      <c r="J204" s="100">
        <f t="shared" si="367"/>
        <v>0</v>
      </c>
      <c r="K204" s="100">
        <f t="shared" si="367"/>
        <v>0</v>
      </c>
      <c r="L204" s="100">
        <f t="shared" si="367"/>
        <v>0</v>
      </c>
      <c r="M204" s="100">
        <f t="shared" ref="M204" si="368">SUM(M205:M209)</f>
        <v>0</v>
      </c>
      <c r="N204" s="100">
        <f t="shared" si="367"/>
        <v>0</v>
      </c>
      <c r="O204" s="100">
        <f t="shared" si="367"/>
        <v>0</v>
      </c>
      <c r="P204" s="100">
        <f t="shared" si="367"/>
        <v>0</v>
      </c>
      <c r="Q204" s="100">
        <f t="shared" si="367"/>
        <v>0</v>
      </c>
      <c r="R204" s="85">
        <f t="shared" si="274"/>
        <v>0</v>
      </c>
      <c r="S204" s="85">
        <f t="shared" si="275"/>
        <v>0</v>
      </c>
      <c r="T204" s="146" t="s">
        <v>434</v>
      </c>
    </row>
    <row r="205" spans="1:20">
      <c r="A205" s="31" t="s">
        <v>423</v>
      </c>
      <c r="B205" s="35" t="s">
        <v>154</v>
      </c>
      <c r="C205" s="33" t="s">
        <v>155</v>
      </c>
      <c r="D205" s="119">
        <v>0</v>
      </c>
      <c r="E205" s="127">
        <v>1.2030000000000001</v>
      </c>
      <c r="F205" s="119">
        <v>0</v>
      </c>
      <c r="G205" s="106">
        <v>1.2030000000000001</v>
      </c>
      <c r="H205" s="106">
        <f t="shared" ref="H205:I209" si="369">D205-F205</f>
        <v>0</v>
      </c>
      <c r="I205" s="119">
        <f t="shared" si="369"/>
        <v>0</v>
      </c>
      <c r="J205" s="119">
        <v>0</v>
      </c>
      <c r="K205" s="106">
        <v>0</v>
      </c>
      <c r="L205" s="119">
        <v>0</v>
      </c>
      <c r="M205" s="106">
        <v>0</v>
      </c>
      <c r="N205" s="119">
        <f t="shared" ref="N205:O209" si="370">H205-L205</f>
        <v>0</v>
      </c>
      <c r="O205" s="119">
        <f t="shared" si="370"/>
        <v>0</v>
      </c>
      <c r="P205" s="119">
        <f t="shared" ref="P205:P209" si="371">L205-J205</f>
        <v>0</v>
      </c>
      <c r="Q205" s="119">
        <f t="shared" ref="Q205:Q209" si="372">M205-K205</f>
        <v>0</v>
      </c>
      <c r="R205" s="82">
        <f t="shared" si="274"/>
        <v>0</v>
      </c>
      <c r="S205" s="82">
        <f t="shared" si="275"/>
        <v>0</v>
      </c>
      <c r="T205" s="97" t="s">
        <v>453</v>
      </c>
    </row>
    <row r="206" spans="1:20">
      <c r="A206" s="31" t="s">
        <v>424</v>
      </c>
      <c r="B206" s="35" t="s">
        <v>156</v>
      </c>
      <c r="C206" s="33" t="s">
        <v>157</v>
      </c>
      <c r="D206" s="119">
        <v>0</v>
      </c>
      <c r="E206" s="127">
        <v>2.8929999999999998</v>
      </c>
      <c r="F206" s="119">
        <v>0</v>
      </c>
      <c r="G206" s="106">
        <v>2.8929999999999998</v>
      </c>
      <c r="H206" s="106">
        <f t="shared" si="369"/>
        <v>0</v>
      </c>
      <c r="I206" s="119">
        <f t="shared" si="369"/>
        <v>0</v>
      </c>
      <c r="J206" s="119">
        <v>0</v>
      </c>
      <c r="K206" s="106">
        <v>0</v>
      </c>
      <c r="L206" s="119">
        <v>0</v>
      </c>
      <c r="M206" s="106">
        <v>0</v>
      </c>
      <c r="N206" s="119">
        <f t="shared" si="370"/>
        <v>0</v>
      </c>
      <c r="O206" s="119">
        <f t="shared" si="370"/>
        <v>0</v>
      </c>
      <c r="P206" s="119">
        <f t="shared" si="371"/>
        <v>0</v>
      </c>
      <c r="Q206" s="119">
        <f t="shared" si="372"/>
        <v>0</v>
      </c>
      <c r="R206" s="82">
        <f t="shared" si="274"/>
        <v>0</v>
      </c>
      <c r="S206" s="82">
        <f t="shared" si="275"/>
        <v>0</v>
      </c>
      <c r="T206" s="97" t="s">
        <v>453</v>
      </c>
    </row>
    <row r="207" spans="1:20" ht="31.5" customHeight="1">
      <c r="A207" s="31" t="s">
        <v>425</v>
      </c>
      <c r="B207" s="43" t="s">
        <v>158</v>
      </c>
      <c r="C207" s="33" t="s">
        <v>159</v>
      </c>
      <c r="D207" s="119">
        <v>0</v>
      </c>
      <c r="E207" s="127">
        <v>0</v>
      </c>
      <c r="F207" s="119">
        <v>0</v>
      </c>
      <c r="G207" s="127">
        <v>0</v>
      </c>
      <c r="H207" s="106">
        <f t="shared" si="369"/>
        <v>0</v>
      </c>
      <c r="I207" s="119">
        <f t="shared" si="369"/>
        <v>0</v>
      </c>
      <c r="J207" s="119">
        <v>0</v>
      </c>
      <c r="K207" s="106">
        <v>0</v>
      </c>
      <c r="L207" s="119">
        <v>0</v>
      </c>
      <c r="M207" s="106">
        <v>0</v>
      </c>
      <c r="N207" s="119">
        <f t="shared" si="370"/>
        <v>0</v>
      </c>
      <c r="O207" s="119">
        <f t="shared" si="370"/>
        <v>0</v>
      </c>
      <c r="P207" s="119">
        <f t="shared" si="371"/>
        <v>0</v>
      </c>
      <c r="Q207" s="119">
        <f t="shared" si="372"/>
        <v>0</v>
      </c>
      <c r="R207" s="82">
        <f t="shared" si="274"/>
        <v>0</v>
      </c>
      <c r="S207" s="82">
        <f t="shared" si="275"/>
        <v>0</v>
      </c>
      <c r="T207" s="147" t="s">
        <v>453</v>
      </c>
    </row>
    <row r="208" spans="1:20" ht="31.5" customHeight="1">
      <c r="A208" s="31" t="s">
        <v>426</v>
      </c>
      <c r="B208" s="32" t="s">
        <v>160</v>
      </c>
      <c r="C208" s="37" t="s">
        <v>161</v>
      </c>
      <c r="D208" s="119">
        <v>0</v>
      </c>
      <c r="E208" s="127">
        <v>0</v>
      </c>
      <c r="F208" s="119">
        <v>0</v>
      </c>
      <c r="G208" s="127">
        <v>0</v>
      </c>
      <c r="H208" s="106">
        <f t="shared" si="369"/>
        <v>0</v>
      </c>
      <c r="I208" s="119">
        <f t="shared" si="369"/>
        <v>0</v>
      </c>
      <c r="J208" s="119">
        <v>0</v>
      </c>
      <c r="K208" s="106">
        <v>0</v>
      </c>
      <c r="L208" s="119">
        <v>0</v>
      </c>
      <c r="M208" s="106">
        <v>0</v>
      </c>
      <c r="N208" s="119">
        <f t="shared" si="370"/>
        <v>0</v>
      </c>
      <c r="O208" s="119">
        <f t="shared" si="370"/>
        <v>0</v>
      </c>
      <c r="P208" s="119">
        <f t="shared" si="371"/>
        <v>0</v>
      </c>
      <c r="Q208" s="119">
        <f t="shared" si="372"/>
        <v>0</v>
      </c>
      <c r="R208" s="82">
        <f t="shared" si="274"/>
        <v>0</v>
      </c>
      <c r="S208" s="82">
        <f t="shared" si="275"/>
        <v>0</v>
      </c>
      <c r="T208" s="147" t="s">
        <v>453</v>
      </c>
    </row>
    <row r="209" spans="1:20" ht="31.5" customHeight="1">
      <c r="A209" s="31" t="s">
        <v>427</v>
      </c>
      <c r="B209" s="32" t="s">
        <v>165</v>
      </c>
      <c r="C209" s="37" t="s">
        <v>428</v>
      </c>
      <c r="D209" s="119">
        <v>0</v>
      </c>
      <c r="E209" s="127">
        <v>0</v>
      </c>
      <c r="F209" s="119">
        <v>0</v>
      </c>
      <c r="G209" s="127">
        <v>0</v>
      </c>
      <c r="H209" s="106">
        <f t="shared" si="369"/>
        <v>0</v>
      </c>
      <c r="I209" s="119">
        <f t="shared" si="369"/>
        <v>0</v>
      </c>
      <c r="J209" s="119">
        <v>0</v>
      </c>
      <c r="K209" s="122">
        <v>0</v>
      </c>
      <c r="L209" s="119">
        <v>0</v>
      </c>
      <c r="M209" s="106">
        <v>0</v>
      </c>
      <c r="N209" s="119">
        <f t="shared" si="370"/>
        <v>0</v>
      </c>
      <c r="O209" s="119">
        <f t="shared" si="370"/>
        <v>0</v>
      </c>
      <c r="P209" s="119">
        <f t="shared" si="371"/>
        <v>0</v>
      </c>
      <c r="Q209" s="119">
        <f t="shared" si="372"/>
        <v>0</v>
      </c>
      <c r="R209" s="82">
        <f t="shared" si="274"/>
        <v>0</v>
      </c>
      <c r="S209" s="82">
        <f t="shared" si="275"/>
        <v>0</v>
      </c>
      <c r="T209" s="147" t="s">
        <v>453</v>
      </c>
    </row>
    <row r="210" spans="1:20">
      <c r="A210" s="38" t="s">
        <v>429</v>
      </c>
      <c r="B210" s="42" t="s">
        <v>73</v>
      </c>
      <c r="C210" s="40" t="s">
        <v>24</v>
      </c>
      <c r="D210" s="101">
        <f t="shared" ref="D210:Q210" si="373">SUM(D211:D213)</f>
        <v>0</v>
      </c>
      <c r="E210" s="101">
        <f>SUM(E211:E213)</f>
        <v>12.036999999999999</v>
      </c>
      <c r="F210" s="101">
        <f t="shared" si="373"/>
        <v>0</v>
      </c>
      <c r="G210" s="101">
        <f t="shared" ref="G210" si="374">SUM(G211:G213)</f>
        <v>3.8279999999999998</v>
      </c>
      <c r="H210" s="101">
        <f t="shared" si="373"/>
        <v>0</v>
      </c>
      <c r="I210" s="101">
        <f t="shared" si="373"/>
        <v>8.2089999999999996</v>
      </c>
      <c r="J210" s="101">
        <f t="shared" si="373"/>
        <v>0</v>
      </c>
      <c r="K210" s="101">
        <f t="shared" si="373"/>
        <v>3.9</v>
      </c>
      <c r="L210" s="101">
        <f t="shared" si="373"/>
        <v>0</v>
      </c>
      <c r="M210" s="101">
        <f t="shared" ref="M210" si="375">SUM(M211:M213)</f>
        <v>4.4029999999999996</v>
      </c>
      <c r="N210" s="101">
        <f t="shared" si="373"/>
        <v>0</v>
      </c>
      <c r="O210" s="101">
        <f t="shared" si="373"/>
        <v>4.3090000000000002</v>
      </c>
      <c r="P210" s="101">
        <f t="shared" si="373"/>
        <v>0</v>
      </c>
      <c r="Q210" s="101">
        <f t="shared" si="373"/>
        <v>0.50299999999999967</v>
      </c>
      <c r="R210" s="76">
        <f t="shared" si="274"/>
        <v>0</v>
      </c>
      <c r="S210" s="76">
        <f t="shared" si="275"/>
        <v>0.12897435897435883</v>
      </c>
      <c r="T210" s="139" t="s">
        <v>434</v>
      </c>
    </row>
    <row r="211" spans="1:20">
      <c r="A211" s="56" t="s">
        <v>430</v>
      </c>
      <c r="B211" s="60" t="s">
        <v>162</v>
      </c>
      <c r="C211" s="67" t="s">
        <v>431</v>
      </c>
      <c r="D211" s="115">
        <v>0</v>
      </c>
      <c r="E211" s="127">
        <v>3.8279999999999998</v>
      </c>
      <c r="F211" s="115">
        <v>0</v>
      </c>
      <c r="G211" s="117">
        <v>3.8279999999999998</v>
      </c>
      <c r="H211" s="106">
        <f t="shared" ref="H211:I213" si="376">D211-F211</f>
        <v>0</v>
      </c>
      <c r="I211" s="115">
        <f t="shared" si="376"/>
        <v>0</v>
      </c>
      <c r="J211" s="115">
        <v>0</v>
      </c>
      <c r="K211" s="106">
        <v>0</v>
      </c>
      <c r="L211" s="115">
        <v>0</v>
      </c>
      <c r="M211" s="106">
        <v>0</v>
      </c>
      <c r="N211" s="115">
        <f t="shared" ref="N211:O213" si="377">H211-L211</f>
        <v>0</v>
      </c>
      <c r="O211" s="115">
        <v>0</v>
      </c>
      <c r="P211" s="115">
        <f t="shared" ref="P211:P213" si="378">L211-J211</f>
        <v>0</v>
      </c>
      <c r="Q211" s="115">
        <f t="shared" ref="Q211:Q213" si="379">M211-K211</f>
        <v>0</v>
      </c>
      <c r="R211" s="81">
        <f t="shared" si="274"/>
        <v>0</v>
      </c>
      <c r="S211" s="81">
        <f t="shared" si="275"/>
        <v>0</v>
      </c>
      <c r="T211" s="97" t="s">
        <v>453</v>
      </c>
    </row>
    <row r="212" spans="1:20" ht="38.25">
      <c r="A212" s="31" t="s">
        <v>432</v>
      </c>
      <c r="B212" s="43" t="s">
        <v>163</v>
      </c>
      <c r="C212" s="33" t="s">
        <v>164</v>
      </c>
      <c r="D212" s="119">
        <v>0</v>
      </c>
      <c r="E212" s="127">
        <v>3.9</v>
      </c>
      <c r="F212" s="119">
        <v>0</v>
      </c>
      <c r="G212" s="127">
        <v>0</v>
      </c>
      <c r="H212" s="106">
        <f t="shared" si="376"/>
        <v>0</v>
      </c>
      <c r="I212" s="119">
        <f t="shared" si="376"/>
        <v>3.9</v>
      </c>
      <c r="J212" s="119">
        <v>0</v>
      </c>
      <c r="K212" s="122">
        <v>3.9</v>
      </c>
      <c r="L212" s="119">
        <v>0</v>
      </c>
      <c r="M212" s="109">
        <v>4.4029999999999996</v>
      </c>
      <c r="N212" s="119">
        <f t="shared" si="377"/>
        <v>0</v>
      </c>
      <c r="O212" s="119">
        <v>0</v>
      </c>
      <c r="P212" s="119">
        <f t="shared" si="378"/>
        <v>0</v>
      </c>
      <c r="Q212" s="119">
        <f t="shared" si="379"/>
        <v>0.50299999999999967</v>
      </c>
      <c r="R212" s="82">
        <f t="shared" si="274"/>
        <v>0</v>
      </c>
      <c r="S212" s="82">
        <f t="shared" si="275"/>
        <v>0.12897435897435883</v>
      </c>
      <c r="T212" s="98" t="s">
        <v>455</v>
      </c>
    </row>
    <row r="213" spans="1:20" ht="31.5" customHeight="1">
      <c r="A213" s="31" t="s">
        <v>433</v>
      </c>
      <c r="B213" s="32" t="s">
        <v>165</v>
      </c>
      <c r="C213" s="37" t="s">
        <v>166</v>
      </c>
      <c r="D213" s="119">
        <v>0</v>
      </c>
      <c r="E213" s="127">
        <v>4.3090000000000002</v>
      </c>
      <c r="F213" s="119">
        <v>0</v>
      </c>
      <c r="G213" s="127">
        <v>0</v>
      </c>
      <c r="H213" s="106">
        <f t="shared" si="376"/>
        <v>0</v>
      </c>
      <c r="I213" s="119">
        <f t="shared" si="376"/>
        <v>4.3090000000000002</v>
      </c>
      <c r="J213" s="119">
        <v>0</v>
      </c>
      <c r="K213" s="106">
        <v>0</v>
      </c>
      <c r="L213" s="119">
        <v>0</v>
      </c>
      <c r="M213" s="106">
        <v>0</v>
      </c>
      <c r="N213" s="119">
        <f t="shared" si="377"/>
        <v>0</v>
      </c>
      <c r="O213" s="119">
        <f t="shared" si="377"/>
        <v>4.3090000000000002</v>
      </c>
      <c r="P213" s="119">
        <f t="shared" si="378"/>
        <v>0</v>
      </c>
      <c r="Q213" s="119">
        <f t="shared" si="379"/>
        <v>0</v>
      </c>
      <c r="R213" s="82">
        <f t="shared" si="274"/>
        <v>0</v>
      </c>
      <c r="S213" s="82">
        <f t="shared" si="275"/>
        <v>0</v>
      </c>
      <c r="T213" s="147" t="s">
        <v>453</v>
      </c>
    </row>
    <row r="215" spans="1:20" s="1" customFormat="1" ht="49.5" customHeight="1">
      <c r="A215" s="151" t="s">
        <v>16</v>
      </c>
      <c r="B215" s="151"/>
      <c r="C215" s="151"/>
      <c r="D215" s="151"/>
      <c r="E215" s="151"/>
      <c r="F215" s="151"/>
      <c r="G215" s="151"/>
      <c r="H215" s="151"/>
      <c r="I215" s="151"/>
      <c r="J215" s="151"/>
      <c r="K215" s="151"/>
      <c r="L215" s="4"/>
      <c r="M215" s="4"/>
      <c r="N215" s="4"/>
      <c r="O215" s="4"/>
      <c r="P215" s="4"/>
      <c r="Q215" s="2"/>
      <c r="R215" s="2"/>
    </row>
    <row r="216" spans="1:20">
      <c r="A216" s="2"/>
      <c r="B216" s="3"/>
      <c r="C216" s="3"/>
    </row>
  </sheetData>
  <customSheetViews>
    <customSheetView guid="{500C2F4F-1743-499A-A051-20565DBF52B2}" scale="70" showPageBreaks="1" printArea="1" view="pageBreakPreview">
      <selection activeCell="C32" sqref="C32"/>
      <colBreaks count="2" manualBreakCount="2">
        <brk id="9" max="22" man="1"/>
        <brk id="32" max="102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41">
    <mergeCell ref="T15:T18"/>
    <mergeCell ref="A15:A18"/>
    <mergeCell ref="B15:B18"/>
    <mergeCell ref="C15:C18"/>
    <mergeCell ref="O139:O140"/>
    <mergeCell ref="P139:P140"/>
    <mergeCell ref="R139:R140"/>
    <mergeCell ref="L139:L140"/>
    <mergeCell ref="G139:G140"/>
    <mergeCell ref="K139:K140"/>
    <mergeCell ref="M139:M140"/>
    <mergeCell ref="N139:N140"/>
    <mergeCell ref="D15:D18"/>
    <mergeCell ref="N15:O17"/>
    <mergeCell ref="H15:I17"/>
    <mergeCell ref="P15:S16"/>
    <mergeCell ref="A4:T4"/>
    <mergeCell ref="A14:T14"/>
    <mergeCell ref="A13:T13"/>
    <mergeCell ref="A8:T8"/>
    <mergeCell ref="A5:T5"/>
    <mergeCell ref="A7:T7"/>
    <mergeCell ref="A10:T10"/>
    <mergeCell ref="A12:T12"/>
    <mergeCell ref="P17:Q17"/>
    <mergeCell ref="R17:S17"/>
    <mergeCell ref="E15:E18"/>
    <mergeCell ref="J15:M16"/>
    <mergeCell ref="J17:K17"/>
    <mergeCell ref="L17:M17"/>
    <mergeCell ref="F15:G17"/>
    <mergeCell ref="T139:T140"/>
    <mergeCell ref="A215:K215"/>
    <mergeCell ref="F139:F140"/>
    <mergeCell ref="J139:J140"/>
    <mergeCell ref="Q139:Q140"/>
    <mergeCell ref="S139:S140"/>
    <mergeCell ref="D139:D140"/>
    <mergeCell ref="E139:E140"/>
    <mergeCell ref="H139:H140"/>
    <mergeCell ref="I139:I140"/>
  </mergeCells>
  <conditionalFormatting sqref="B206">
    <cfRule type="cellIs" dxfId="39" priority="46" stopIfTrue="1" operator="equal">
      <formula>0</formula>
    </cfRule>
  </conditionalFormatting>
  <conditionalFormatting sqref="D29:Q29">
    <cfRule type="cellIs" dxfId="38" priority="44" operator="notEqual">
      <formula>"нд"</formula>
    </cfRule>
  </conditionalFormatting>
  <conditionalFormatting sqref="F29">
    <cfRule type="cellIs" dxfId="37" priority="38" operator="notEqual">
      <formula>"нд"</formula>
    </cfRule>
  </conditionalFormatting>
  <conditionalFormatting sqref="J29">
    <cfRule type="cellIs" dxfId="36" priority="37" operator="notEqual">
      <formula>"нд"</formula>
    </cfRule>
  </conditionalFormatting>
  <conditionalFormatting sqref="L29">
    <cfRule type="cellIs" dxfId="35" priority="36" operator="notEqual">
      <formula>"нд"</formula>
    </cfRule>
  </conditionalFormatting>
  <conditionalFormatting sqref="O29">
    <cfRule type="cellIs" dxfId="34" priority="27" operator="notEqual">
      <formula>"нд"</formula>
    </cfRule>
  </conditionalFormatting>
  <conditionalFormatting sqref="G29">
    <cfRule type="cellIs" dxfId="33" priority="35" operator="notEqual">
      <formula>"нд"</formula>
    </cfRule>
  </conditionalFormatting>
  <conditionalFormatting sqref="G29">
    <cfRule type="cellIs" dxfId="32" priority="34" operator="notEqual">
      <formula>"нд"</formula>
    </cfRule>
  </conditionalFormatting>
  <conditionalFormatting sqref="K29">
    <cfRule type="cellIs" dxfId="31" priority="32" operator="notEqual">
      <formula>"нд"</formula>
    </cfRule>
  </conditionalFormatting>
  <conditionalFormatting sqref="K29">
    <cfRule type="cellIs" dxfId="30" priority="31" operator="notEqual">
      <formula>"нд"</formula>
    </cfRule>
  </conditionalFormatting>
  <conditionalFormatting sqref="K29">
    <cfRule type="cellIs" dxfId="29" priority="30" operator="notEqual">
      <formula>"нд"</formula>
    </cfRule>
  </conditionalFormatting>
  <conditionalFormatting sqref="M29">
    <cfRule type="cellIs" dxfId="28" priority="29" operator="notEqual">
      <formula>"нд"</formula>
    </cfRule>
  </conditionalFormatting>
  <conditionalFormatting sqref="N29">
    <cfRule type="cellIs" dxfId="27" priority="28" operator="notEqual">
      <formula>"нд"</formula>
    </cfRule>
  </conditionalFormatting>
  <conditionalFormatting sqref="K29">
    <cfRule type="cellIs" dxfId="26" priority="26" operator="notEqual">
      <formula>"нд"</formula>
    </cfRule>
  </conditionalFormatting>
  <conditionalFormatting sqref="I29">
    <cfRule type="cellIs" dxfId="25" priority="25" operator="notEqual">
      <formula>"нд"</formula>
    </cfRule>
  </conditionalFormatting>
  <conditionalFormatting sqref="I29">
    <cfRule type="cellIs" dxfId="24" priority="24" operator="notEqual">
      <formula>"нд"</formula>
    </cfRule>
  </conditionalFormatting>
  <conditionalFormatting sqref="I29">
    <cfRule type="cellIs" dxfId="23" priority="23" operator="notEqual">
      <formula>"нд"</formula>
    </cfRule>
  </conditionalFormatting>
  <conditionalFormatting sqref="I29">
    <cfRule type="cellIs" dxfId="22" priority="22" operator="notEqual">
      <formula>"нд"</formula>
    </cfRule>
  </conditionalFormatting>
  <conditionalFormatting sqref="P29">
    <cfRule type="cellIs" dxfId="21" priority="21" operator="notEqual">
      <formula>"нд"</formula>
    </cfRule>
  </conditionalFormatting>
  <conditionalFormatting sqref="P29">
    <cfRule type="cellIs" dxfId="20" priority="20" operator="notEqual">
      <formula>"нд"</formula>
    </cfRule>
  </conditionalFormatting>
  <conditionalFormatting sqref="P29">
    <cfRule type="cellIs" dxfId="19" priority="19" operator="notEqual">
      <formula>"нд"</formula>
    </cfRule>
  </conditionalFormatting>
  <conditionalFormatting sqref="P29">
    <cfRule type="cellIs" dxfId="18" priority="18" operator="notEqual">
      <formula>"нд"</formula>
    </cfRule>
  </conditionalFormatting>
  <conditionalFormatting sqref="Q29">
    <cfRule type="cellIs" dxfId="17" priority="17" operator="notEqual">
      <formula>"нд"</formula>
    </cfRule>
  </conditionalFormatting>
  <conditionalFormatting sqref="Q29">
    <cfRule type="cellIs" dxfId="16" priority="16" operator="notEqual">
      <formula>"нд"</formula>
    </cfRule>
  </conditionalFormatting>
  <conditionalFormatting sqref="Q29">
    <cfRule type="cellIs" dxfId="15" priority="15" operator="notEqual">
      <formula>"нд"</formula>
    </cfRule>
  </conditionalFormatting>
  <conditionalFormatting sqref="Q29">
    <cfRule type="cellIs" dxfId="14" priority="14" operator="notEqual">
      <formula>"нд"</formula>
    </cfRule>
  </conditionalFormatting>
  <conditionalFormatting sqref="E29">
    <cfRule type="cellIs" dxfId="13" priority="13" operator="notEqual">
      <formula>"нд"</formula>
    </cfRule>
  </conditionalFormatting>
  <conditionalFormatting sqref="E29">
    <cfRule type="cellIs" dxfId="12" priority="12" operator="notEqual">
      <formula>"нд"</formula>
    </cfRule>
  </conditionalFormatting>
  <conditionalFormatting sqref="E29">
    <cfRule type="cellIs" dxfId="11" priority="11" operator="notEqual">
      <formula>"нд"</formula>
    </cfRule>
  </conditionalFormatting>
  <conditionalFormatting sqref="O29">
    <cfRule type="cellIs" dxfId="10" priority="10" operator="notEqual">
      <formula>"нд"</formula>
    </cfRule>
  </conditionalFormatting>
  <conditionalFormatting sqref="E29">
    <cfRule type="cellIs" dxfId="9" priority="9" operator="notEqual">
      <formula>"нд"</formula>
    </cfRule>
  </conditionalFormatting>
  <conditionalFormatting sqref="G29">
    <cfRule type="cellIs" dxfId="8" priority="8" operator="notEqual">
      <formula>"нд"</formula>
    </cfRule>
  </conditionalFormatting>
  <conditionalFormatting sqref="G29">
    <cfRule type="cellIs" dxfId="7" priority="7" operator="notEqual">
      <formula>"нд"</formula>
    </cfRule>
  </conditionalFormatting>
  <conditionalFormatting sqref="K29">
    <cfRule type="cellIs" dxfId="6" priority="6" operator="notEqual">
      <formula>"нд"</formula>
    </cfRule>
  </conditionalFormatting>
  <conditionalFormatting sqref="K29">
    <cfRule type="cellIs" dxfId="5" priority="5" operator="notEqual">
      <formula>"нд"</formula>
    </cfRule>
  </conditionalFormatting>
  <conditionalFormatting sqref="K29">
    <cfRule type="cellIs" dxfId="4" priority="4" operator="notEqual">
      <formula>"нд"</formula>
    </cfRule>
  </conditionalFormatting>
  <conditionalFormatting sqref="M29">
    <cfRule type="cellIs" dxfId="3" priority="3" operator="notEqual">
      <formula>"нд"</formula>
    </cfRule>
  </conditionalFormatting>
  <conditionalFormatting sqref="T29">
    <cfRule type="cellIs" dxfId="2" priority="2" operator="notEqual">
      <formula>"нд"</formula>
    </cfRule>
  </conditionalFormatting>
  <conditionalFormatting sqref="T29">
    <cfRule type="cellIs" dxfId="1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6" fitToHeight="0" orientation="landscape" r:id="rId2"/>
  <headerFooter alignWithMargins="0"/>
  <colBreaks count="1" manualBreakCount="1">
    <brk id="31" max="10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Осв</vt:lpstr>
      <vt:lpstr>'2 Осв'!Область_печати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Yljankova_VV</cp:lastModifiedBy>
  <cp:lastPrinted>2019-02-13T11:57:57Z</cp:lastPrinted>
  <dcterms:created xsi:type="dcterms:W3CDTF">2009-07-27T10:10:26Z</dcterms:created>
  <dcterms:modified xsi:type="dcterms:W3CDTF">2021-03-02T07:15:55Z</dcterms:modified>
</cp:coreProperties>
</file>