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300" yWindow="780" windowWidth="20730" windowHeight="10590" tabRatio="796"/>
  </bookViews>
  <sheets>
    <sheet name="3 ОС" sheetId="3" r:id="rId1"/>
  </sheets>
  <definedNames>
    <definedName name="Z_500C2F4F_1743_499A_A051_20565DBF52B2_.wvu.PrintArea" localSheetId="0" hidden="1">'3 ОС'!$A$1:$W$20</definedName>
    <definedName name="_xlnm.Print_Area" localSheetId="0">'3 ОС'!$A$1:$W$214</definedName>
  </definedNames>
  <calcPr calcId="12451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W29" i="3"/>
  <c r="W28"/>
  <c r="W27"/>
  <c r="W26"/>
  <c r="W25"/>
  <c r="W24"/>
  <c r="M183"/>
  <c r="V183" s="1"/>
  <c r="Y72"/>
  <c r="Y73"/>
  <c r="V23"/>
  <c r="V25"/>
  <c r="V29"/>
  <c r="N31"/>
  <c r="M31"/>
  <c r="V72"/>
  <c r="V73"/>
  <c r="V76"/>
  <c r="V77"/>
  <c r="V86"/>
  <c r="V82"/>
  <c r="V89"/>
  <c r="V100"/>
  <c r="U100"/>
  <c r="V99"/>
  <c r="U99"/>
  <c r="V106"/>
  <c r="U106"/>
  <c r="V105"/>
  <c r="U105"/>
  <c r="V104"/>
  <c r="U104"/>
  <c r="V110"/>
  <c r="U110"/>
  <c r="V109"/>
  <c r="U109"/>
  <c r="V111"/>
  <c r="U111"/>
  <c r="V118"/>
  <c r="U118"/>
  <c r="V126"/>
  <c r="V128"/>
  <c r="V129"/>
  <c r="V130"/>
  <c r="V145"/>
  <c r="V144"/>
  <c r="V143"/>
  <c r="V204"/>
  <c r="V211"/>
  <c r="V213"/>
  <c r="V198"/>
  <c r="V186"/>
  <c r="T211"/>
  <c r="T205"/>
  <c r="T204" s="1"/>
  <c r="T199"/>
  <c r="T188"/>
  <c r="T187"/>
  <c r="T184"/>
  <c r="T182"/>
  <c r="T177"/>
  <c r="T176" s="1"/>
  <c r="T27" s="1"/>
  <c r="T174"/>
  <c r="T171" s="1"/>
  <c r="T26" s="1"/>
  <c r="T160"/>
  <c r="T159" s="1"/>
  <c r="T148" s="1"/>
  <c r="T130"/>
  <c r="T129"/>
  <c r="T128" s="1"/>
  <c r="T89"/>
  <c r="T76" s="1"/>
  <c r="T73" s="1"/>
  <c r="T77"/>
  <c r="T74"/>
  <c r="T70"/>
  <c r="T69" s="1"/>
  <c r="T67"/>
  <c r="T64"/>
  <c r="T62"/>
  <c r="T60"/>
  <c r="T59" s="1"/>
  <c r="T57"/>
  <c r="T55"/>
  <c r="T53"/>
  <c r="T52" s="1"/>
  <c r="T49"/>
  <c r="T47"/>
  <c r="T46" s="1"/>
  <c r="T44"/>
  <c r="T40"/>
  <c r="T39"/>
  <c r="T36"/>
  <c r="T34"/>
  <c r="T33" s="1"/>
  <c r="T32" s="1"/>
  <c r="T28"/>
  <c r="T22"/>
  <c r="S211"/>
  <c r="S205"/>
  <c r="S204" s="1"/>
  <c r="S199"/>
  <c r="S188"/>
  <c r="S187"/>
  <c r="S184"/>
  <c r="S182"/>
  <c r="S177"/>
  <c r="S176" s="1"/>
  <c r="S27" s="1"/>
  <c r="S174"/>
  <c r="S171"/>
  <c r="S160"/>
  <c r="S159" s="1"/>
  <c r="S148" s="1"/>
  <c r="S130"/>
  <c r="S129"/>
  <c r="S128" s="1"/>
  <c r="S89"/>
  <c r="S77"/>
  <c r="S76"/>
  <c r="S73" s="1"/>
  <c r="S72" s="1"/>
  <c r="S25" s="1"/>
  <c r="S74"/>
  <c r="S70"/>
  <c r="S69" s="1"/>
  <c r="S66" s="1"/>
  <c r="S67"/>
  <c r="S64"/>
  <c r="S59" s="1"/>
  <c r="S62"/>
  <c r="S60"/>
  <c r="S57"/>
  <c r="S52" s="1"/>
  <c r="S55"/>
  <c r="S53"/>
  <c r="S49"/>
  <c r="S47"/>
  <c r="S46"/>
  <c r="S44"/>
  <c r="S40"/>
  <c r="S39"/>
  <c r="S36"/>
  <c r="S34"/>
  <c r="S33" s="1"/>
  <c r="S32" s="1"/>
  <c r="S28"/>
  <c r="S26"/>
  <c r="S22"/>
  <c r="R27"/>
  <c r="P145"/>
  <c r="P130" s="1"/>
  <c r="P129" s="1"/>
  <c r="P128" s="1"/>
  <c r="P34"/>
  <c r="Q34"/>
  <c r="Q22" s="1"/>
  <c r="P36"/>
  <c r="P23" s="1"/>
  <c r="Q36"/>
  <c r="Q23" s="1"/>
  <c r="P40"/>
  <c r="P39" s="1"/>
  <c r="Q40"/>
  <c r="Q39" s="1"/>
  <c r="P44"/>
  <c r="Q44"/>
  <c r="P47"/>
  <c r="P46" s="1"/>
  <c r="Q47"/>
  <c r="Q46" s="1"/>
  <c r="P49"/>
  <c r="Q49"/>
  <c r="P53"/>
  <c r="P52" s="1"/>
  <c r="Q53"/>
  <c r="Q52" s="1"/>
  <c r="P55"/>
  <c r="Q55"/>
  <c r="P57"/>
  <c r="Q57"/>
  <c r="P60"/>
  <c r="P59" s="1"/>
  <c r="Q60"/>
  <c r="Q59" s="1"/>
  <c r="P62"/>
  <c r="Q62"/>
  <c r="P64"/>
  <c r="Q64"/>
  <c r="P67"/>
  <c r="Q67"/>
  <c r="P70"/>
  <c r="P69" s="1"/>
  <c r="Q70"/>
  <c r="Q69" s="1"/>
  <c r="P74"/>
  <c r="Q74"/>
  <c r="P77"/>
  <c r="P76" s="1"/>
  <c r="Q77"/>
  <c r="Q76" s="1"/>
  <c r="Q73" s="1"/>
  <c r="P89"/>
  <c r="Q89"/>
  <c r="Q130"/>
  <c r="Q129" s="1"/>
  <c r="Q128" s="1"/>
  <c r="P160"/>
  <c r="P159" s="1"/>
  <c r="P148" s="1"/>
  <c r="Q160"/>
  <c r="Q159" s="1"/>
  <c r="Q148" s="1"/>
  <c r="P174"/>
  <c r="P171" s="1"/>
  <c r="P26" s="1"/>
  <c r="Q174"/>
  <c r="Q171" s="1"/>
  <c r="Q26" s="1"/>
  <c r="P177"/>
  <c r="Q177"/>
  <c r="Q176" s="1"/>
  <c r="Q27" s="1"/>
  <c r="P182"/>
  <c r="Q182"/>
  <c r="P184"/>
  <c r="P28" s="1"/>
  <c r="Q184"/>
  <c r="Q28" s="1"/>
  <c r="P188"/>
  <c r="P187" s="1"/>
  <c r="Q188"/>
  <c r="P199"/>
  <c r="Q199"/>
  <c r="Q187" s="1"/>
  <c r="P205"/>
  <c r="P204" s="1"/>
  <c r="Q205"/>
  <c r="Q204" s="1"/>
  <c r="P211"/>
  <c r="Q211"/>
  <c r="L211"/>
  <c r="L205"/>
  <c r="L204" s="1"/>
  <c r="L199"/>
  <c r="L188"/>
  <c r="L187" s="1"/>
  <c r="L184"/>
  <c r="L182"/>
  <c r="L177"/>
  <c r="L176" s="1"/>
  <c r="L27" s="1"/>
  <c r="L174"/>
  <c r="L171"/>
  <c r="L160"/>
  <c r="L159" s="1"/>
  <c r="L148" s="1"/>
  <c r="L130"/>
  <c r="L129" s="1"/>
  <c r="L128" s="1"/>
  <c r="L89"/>
  <c r="L77"/>
  <c r="L76" s="1"/>
  <c r="L73" s="1"/>
  <c r="L72" s="1"/>
  <c r="L25" s="1"/>
  <c r="L74"/>
  <c r="L70"/>
  <c r="L69" s="1"/>
  <c r="L67"/>
  <c r="L64"/>
  <c r="L62"/>
  <c r="L60"/>
  <c r="L59" s="1"/>
  <c r="L57"/>
  <c r="L55"/>
  <c r="L53"/>
  <c r="L52" s="1"/>
  <c r="L49"/>
  <c r="L47"/>
  <c r="L46" s="1"/>
  <c r="L44"/>
  <c r="L40"/>
  <c r="L39"/>
  <c r="L36"/>
  <c r="L34"/>
  <c r="L33" s="1"/>
  <c r="L32" s="1"/>
  <c r="L28"/>
  <c r="L26"/>
  <c r="L23"/>
  <c r="L22"/>
  <c r="E211"/>
  <c r="E205"/>
  <c r="E204" s="1"/>
  <c r="E199"/>
  <c r="E188"/>
  <c r="E187" s="1"/>
  <c r="E186" s="1"/>
  <c r="E29" s="1"/>
  <c r="E184"/>
  <c r="E182"/>
  <c r="E177"/>
  <c r="E176" s="1"/>
  <c r="E27" s="1"/>
  <c r="E174"/>
  <c r="E171"/>
  <c r="E160"/>
  <c r="E159" s="1"/>
  <c r="E148" s="1"/>
  <c r="E130"/>
  <c r="E129" s="1"/>
  <c r="E128" s="1"/>
  <c r="E89"/>
  <c r="E77"/>
  <c r="E76" s="1"/>
  <c r="E73" s="1"/>
  <c r="E72" s="1"/>
  <c r="E25" s="1"/>
  <c r="E74"/>
  <c r="E70"/>
  <c r="E69" s="1"/>
  <c r="E66" s="1"/>
  <c r="E67"/>
  <c r="E64"/>
  <c r="E62"/>
  <c r="E60"/>
  <c r="E59"/>
  <c r="E57"/>
  <c r="E55"/>
  <c r="E53"/>
  <c r="E52"/>
  <c r="E51" s="1"/>
  <c r="E49"/>
  <c r="E47"/>
  <c r="E46"/>
  <c r="E44"/>
  <c r="E40"/>
  <c r="E39"/>
  <c r="E36"/>
  <c r="E34"/>
  <c r="E33" s="1"/>
  <c r="E32" s="1"/>
  <c r="E31" s="1"/>
  <c r="E24" s="1"/>
  <c r="E21" s="1"/>
  <c r="E30" s="1"/>
  <c r="E28"/>
  <c r="E26"/>
  <c r="E23"/>
  <c r="E22"/>
  <c r="O211"/>
  <c r="O205"/>
  <c r="O204"/>
  <c r="O199"/>
  <c r="O188"/>
  <c r="O187" s="1"/>
  <c r="O186" s="1"/>
  <c r="O29" s="1"/>
  <c r="O184"/>
  <c r="O182"/>
  <c r="O177"/>
  <c r="O176"/>
  <c r="O174"/>
  <c r="O171" s="1"/>
  <c r="O26" s="1"/>
  <c r="O160"/>
  <c r="O159"/>
  <c r="O148" s="1"/>
  <c r="O130"/>
  <c r="O129"/>
  <c r="O128" s="1"/>
  <c r="O89"/>
  <c r="O77"/>
  <c r="O76"/>
  <c r="O74"/>
  <c r="O73"/>
  <c r="O72" s="1"/>
  <c r="O25" s="1"/>
  <c r="O70"/>
  <c r="O69" s="1"/>
  <c r="O67"/>
  <c r="O66" s="1"/>
  <c r="O64"/>
  <c r="O62"/>
  <c r="O60"/>
  <c r="O59" s="1"/>
  <c r="O57"/>
  <c r="O55"/>
  <c r="O53"/>
  <c r="O52" s="1"/>
  <c r="O49"/>
  <c r="O47"/>
  <c r="O46" s="1"/>
  <c r="O44"/>
  <c r="O40"/>
  <c r="O39"/>
  <c r="O36"/>
  <c r="O34"/>
  <c r="O33" s="1"/>
  <c r="O32" s="1"/>
  <c r="O28"/>
  <c r="O27"/>
  <c r="O23"/>
  <c r="O22"/>
  <c r="R211"/>
  <c r="R205"/>
  <c r="R204" s="1"/>
  <c r="R199"/>
  <c r="R188"/>
  <c r="R187" s="1"/>
  <c r="R184"/>
  <c r="R182"/>
  <c r="R177"/>
  <c r="R174"/>
  <c r="R171" s="1"/>
  <c r="R26" s="1"/>
  <c r="R160"/>
  <c r="R159" s="1"/>
  <c r="R148" s="1"/>
  <c r="R130"/>
  <c r="R129"/>
  <c r="R128" s="1"/>
  <c r="R89"/>
  <c r="R76" s="1"/>
  <c r="R73" s="1"/>
  <c r="R77"/>
  <c r="R74"/>
  <c r="R70"/>
  <c r="R69" s="1"/>
  <c r="R67"/>
  <c r="R64"/>
  <c r="R62"/>
  <c r="R60"/>
  <c r="R59" s="1"/>
  <c r="R57"/>
  <c r="R55"/>
  <c r="R53"/>
  <c r="R52" s="1"/>
  <c r="R49"/>
  <c r="R47"/>
  <c r="R46" s="1"/>
  <c r="R44"/>
  <c r="R40"/>
  <c r="R39"/>
  <c r="R36"/>
  <c r="R34"/>
  <c r="R33" s="1"/>
  <c r="R32" s="1"/>
  <c r="R28"/>
  <c r="M77"/>
  <c r="M76"/>
  <c r="M74"/>
  <c r="M73" s="1"/>
  <c r="M72" s="1"/>
  <c r="M70"/>
  <c r="M69"/>
  <c r="M67"/>
  <c r="M66" s="1"/>
  <c r="M64"/>
  <c r="M62"/>
  <c r="M60"/>
  <c r="M59" s="1"/>
  <c r="M57"/>
  <c r="M55"/>
  <c r="M53"/>
  <c r="M52" s="1"/>
  <c r="M51" s="1"/>
  <c r="M49"/>
  <c r="M47"/>
  <c r="M46" s="1"/>
  <c r="M44"/>
  <c r="M40"/>
  <c r="M39" s="1"/>
  <c r="M36"/>
  <c r="M34"/>
  <c r="M211"/>
  <c r="M204" s="1"/>
  <c r="M205"/>
  <c r="M188"/>
  <c r="M187" s="1"/>
  <c r="M182"/>
  <c r="V182" s="1"/>
  <c r="M177"/>
  <c r="M130"/>
  <c r="M129"/>
  <c r="M128" s="1"/>
  <c r="M199"/>
  <c r="M184"/>
  <c r="M174"/>
  <c r="M171" s="1"/>
  <c r="M26" s="1"/>
  <c r="M160"/>
  <c r="M159" s="1"/>
  <c r="M148" s="1"/>
  <c r="M28"/>
  <c r="M89"/>
  <c r="T66" l="1"/>
  <c r="T72"/>
  <c r="T25" s="1"/>
  <c r="T186"/>
  <c r="T29" s="1"/>
  <c r="T51"/>
  <c r="T31" s="1"/>
  <c r="T24" s="1"/>
  <c r="T21" s="1"/>
  <c r="T30" s="1"/>
  <c r="T23"/>
  <c r="S186"/>
  <c r="S29" s="1"/>
  <c r="S51"/>
  <c r="S31" s="1"/>
  <c r="S24" s="1"/>
  <c r="S21" s="1"/>
  <c r="S30" s="1"/>
  <c r="S23"/>
  <c r="R22"/>
  <c r="R176"/>
  <c r="P176"/>
  <c r="P27" s="1"/>
  <c r="P22"/>
  <c r="P73"/>
  <c r="P72" s="1"/>
  <c r="P25" s="1"/>
  <c r="P66"/>
  <c r="P51"/>
  <c r="Q186"/>
  <c r="Q29" s="1"/>
  <c r="Q66"/>
  <c r="Q51"/>
  <c r="P186"/>
  <c r="P29" s="1"/>
  <c r="Q72"/>
  <c r="Q25" s="1"/>
  <c r="P33"/>
  <c r="P32" s="1"/>
  <c r="P31" s="1"/>
  <c r="P24" s="1"/>
  <c r="Q33"/>
  <c r="Q32" s="1"/>
  <c r="Q31" s="1"/>
  <c r="Q24" s="1"/>
  <c r="L31"/>
  <c r="L24" s="1"/>
  <c r="L21" s="1"/>
  <c r="L30" s="1"/>
  <c r="L51"/>
  <c r="L66"/>
  <c r="L186"/>
  <c r="L29" s="1"/>
  <c r="O51"/>
  <c r="O31" s="1"/>
  <c r="O24" s="1"/>
  <c r="O21" s="1"/>
  <c r="O30" s="1"/>
  <c r="R66"/>
  <c r="R72"/>
  <c r="R25" s="1"/>
  <c r="R186"/>
  <c r="R29" s="1"/>
  <c r="R31"/>
  <c r="R24" s="1"/>
  <c r="R51"/>
  <c r="R23"/>
  <c r="M33"/>
  <c r="M32" s="1"/>
  <c r="M24" s="1"/>
  <c r="M25"/>
  <c r="M186"/>
  <c r="M176"/>
  <c r="M23"/>
  <c r="M22"/>
  <c r="V22" s="1"/>
  <c r="M27" l="1"/>
  <c r="V27" s="1"/>
  <c r="U176"/>
  <c r="Z21" s="1"/>
  <c r="V176"/>
  <c r="P21"/>
  <c r="P30" s="1"/>
  <c r="Q21"/>
  <c r="Q30" s="1"/>
  <c r="R21"/>
  <c r="R30" s="1"/>
  <c r="M29"/>
  <c r="M21"/>
  <c r="M30" l="1"/>
  <c r="V30" s="1"/>
  <c r="V21"/>
  <c r="N211"/>
  <c r="N204" s="1"/>
  <c r="N205"/>
  <c r="N199"/>
  <c r="N188"/>
  <c r="N187" s="1"/>
  <c r="N186" s="1"/>
  <c r="N29" s="1"/>
  <c r="N184"/>
  <c r="N182"/>
  <c r="N177"/>
  <c r="N176" s="1"/>
  <c r="N27" s="1"/>
  <c r="N174"/>
  <c r="N171"/>
  <c r="N160"/>
  <c r="N159" s="1"/>
  <c r="N148" s="1"/>
  <c r="N130"/>
  <c r="N129" s="1"/>
  <c r="N128" s="1"/>
  <c r="N89"/>
  <c r="N77"/>
  <c r="N76" s="1"/>
  <c r="N73" s="1"/>
  <c r="N74"/>
  <c r="N70"/>
  <c r="N69"/>
  <c r="N67"/>
  <c r="N66"/>
  <c r="N64"/>
  <c r="N62"/>
  <c r="N60"/>
  <c r="N59"/>
  <c r="N57"/>
  <c r="N55"/>
  <c r="N53"/>
  <c r="N52"/>
  <c r="N49"/>
  <c r="N47"/>
  <c r="N46"/>
  <c r="N44"/>
  <c r="N40"/>
  <c r="N39" s="1"/>
  <c r="N36"/>
  <c r="N34"/>
  <c r="N22" s="1"/>
  <c r="N28"/>
  <c r="N26"/>
  <c r="N51" l="1"/>
  <c r="N23"/>
  <c r="N33"/>
  <c r="N32" s="1"/>
  <c r="N24" s="1"/>
  <c r="N21" s="1"/>
  <c r="N30" s="1"/>
  <c r="N72"/>
  <c r="N25" s="1"/>
  <c r="K211" l="1"/>
  <c r="K204" s="1"/>
  <c r="J211"/>
  <c r="I211"/>
  <c r="H211"/>
  <c r="G211"/>
  <c r="G204" s="1"/>
  <c r="K205"/>
  <c r="J205"/>
  <c r="I205"/>
  <c r="H205"/>
  <c r="H204" s="1"/>
  <c r="G205"/>
  <c r="J204"/>
  <c r="I204"/>
  <c r="K199"/>
  <c r="J199"/>
  <c r="J187" s="1"/>
  <c r="J186" s="1"/>
  <c r="J29" s="1"/>
  <c r="I199"/>
  <c r="H199"/>
  <c r="G199"/>
  <c r="K188"/>
  <c r="K187" s="1"/>
  <c r="K186" s="1"/>
  <c r="K29" s="1"/>
  <c r="J188"/>
  <c r="I188"/>
  <c r="H188"/>
  <c r="G188"/>
  <c r="G187" s="1"/>
  <c r="G186" s="1"/>
  <c r="G29" s="1"/>
  <c r="I187"/>
  <c r="H187"/>
  <c r="I186"/>
  <c r="K184"/>
  <c r="J184"/>
  <c r="I184"/>
  <c r="H184"/>
  <c r="G184"/>
  <c r="K182"/>
  <c r="K176" s="1"/>
  <c r="K27" s="1"/>
  <c r="J182"/>
  <c r="I182"/>
  <c r="H182"/>
  <c r="G182"/>
  <c r="G176" s="1"/>
  <c r="G27" s="1"/>
  <c r="K177"/>
  <c r="J177"/>
  <c r="I177"/>
  <c r="H177"/>
  <c r="H176" s="1"/>
  <c r="H27" s="1"/>
  <c r="G177"/>
  <c r="J176"/>
  <c r="I176"/>
  <c r="I27" s="1"/>
  <c r="K174"/>
  <c r="J174"/>
  <c r="J171" s="1"/>
  <c r="J26" s="1"/>
  <c r="I174"/>
  <c r="H174"/>
  <c r="G174"/>
  <c r="K171"/>
  <c r="K26" s="1"/>
  <c r="I171"/>
  <c r="H171"/>
  <c r="G171"/>
  <c r="G26" s="1"/>
  <c r="K160"/>
  <c r="J160"/>
  <c r="I160"/>
  <c r="H160"/>
  <c r="H159" s="1"/>
  <c r="H148" s="1"/>
  <c r="G160"/>
  <c r="K159"/>
  <c r="J159"/>
  <c r="I159"/>
  <c r="I148" s="1"/>
  <c r="G159"/>
  <c r="K148"/>
  <c r="J148"/>
  <c r="G148"/>
  <c r="K130"/>
  <c r="K129" s="1"/>
  <c r="K128" s="1"/>
  <c r="J130"/>
  <c r="I130"/>
  <c r="H130"/>
  <c r="G130"/>
  <c r="G129" s="1"/>
  <c r="G128" s="1"/>
  <c r="J129"/>
  <c r="I129"/>
  <c r="H129"/>
  <c r="H128" s="1"/>
  <c r="J128"/>
  <c r="I128"/>
  <c r="K89"/>
  <c r="J89"/>
  <c r="J76" s="1"/>
  <c r="J73" s="1"/>
  <c r="J72" s="1"/>
  <c r="J25" s="1"/>
  <c r="I89"/>
  <c r="H89"/>
  <c r="G89"/>
  <c r="K77"/>
  <c r="K76" s="1"/>
  <c r="K73" s="1"/>
  <c r="K72" s="1"/>
  <c r="K25" s="1"/>
  <c r="J77"/>
  <c r="I77"/>
  <c r="H77"/>
  <c r="G77"/>
  <c r="G76" s="1"/>
  <c r="G73" s="1"/>
  <c r="G72" s="1"/>
  <c r="G25" s="1"/>
  <c r="I76"/>
  <c r="H76"/>
  <c r="H73" s="1"/>
  <c r="K74"/>
  <c r="J74"/>
  <c r="I74"/>
  <c r="I73" s="1"/>
  <c r="H74"/>
  <c r="G74"/>
  <c r="K70"/>
  <c r="J70"/>
  <c r="I70"/>
  <c r="H70"/>
  <c r="G70"/>
  <c r="K69"/>
  <c r="J69"/>
  <c r="I69"/>
  <c r="I66" s="1"/>
  <c r="G69"/>
  <c r="K67"/>
  <c r="J67"/>
  <c r="J66" s="1"/>
  <c r="I67"/>
  <c r="H67"/>
  <c r="G67"/>
  <c r="K66"/>
  <c r="G66"/>
  <c r="K64"/>
  <c r="J64"/>
  <c r="I64"/>
  <c r="H64"/>
  <c r="H59" s="1"/>
  <c r="G64"/>
  <c r="K62"/>
  <c r="J62"/>
  <c r="I62"/>
  <c r="I59" s="1"/>
  <c r="H62"/>
  <c r="G62"/>
  <c r="K60"/>
  <c r="J60"/>
  <c r="J59" s="1"/>
  <c r="I60"/>
  <c r="H60"/>
  <c r="G60"/>
  <c r="K59"/>
  <c r="G59"/>
  <c r="K57"/>
  <c r="J57"/>
  <c r="I57"/>
  <c r="H57"/>
  <c r="H52" s="1"/>
  <c r="H51" s="1"/>
  <c r="G57"/>
  <c r="K55"/>
  <c r="J55"/>
  <c r="I55"/>
  <c r="I52" s="1"/>
  <c r="I51" s="1"/>
  <c r="H55"/>
  <c r="G55"/>
  <c r="K53"/>
  <c r="J53"/>
  <c r="J52" s="1"/>
  <c r="J51" s="1"/>
  <c r="I53"/>
  <c r="H53"/>
  <c r="G53"/>
  <c r="K52"/>
  <c r="K51" s="1"/>
  <c r="G52"/>
  <c r="G51" s="1"/>
  <c r="K49"/>
  <c r="J49"/>
  <c r="I49"/>
  <c r="I46" s="1"/>
  <c r="H49"/>
  <c r="G49"/>
  <c r="K47"/>
  <c r="J47"/>
  <c r="J46" s="1"/>
  <c r="I47"/>
  <c r="H47"/>
  <c r="G47"/>
  <c r="K46"/>
  <c r="H46"/>
  <c r="G46"/>
  <c r="K44"/>
  <c r="J44"/>
  <c r="I44"/>
  <c r="H44"/>
  <c r="G44"/>
  <c r="K40"/>
  <c r="K39" s="1"/>
  <c r="J40"/>
  <c r="J39" s="1"/>
  <c r="I40"/>
  <c r="H40"/>
  <c r="H39" s="1"/>
  <c r="G40"/>
  <c r="G39" s="1"/>
  <c r="K36"/>
  <c r="K33" s="1"/>
  <c r="J36"/>
  <c r="I36"/>
  <c r="I33" s="1"/>
  <c r="H36"/>
  <c r="G36"/>
  <c r="G33" s="1"/>
  <c r="K34"/>
  <c r="J34"/>
  <c r="J22" s="1"/>
  <c r="I34"/>
  <c r="H34"/>
  <c r="H33" s="1"/>
  <c r="G34"/>
  <c r="J33"/>
  <c r="I29"/>
  <c r="K28"/>
  <c r="J28"/>
  <c r="I28"/>
  <c r="H28"/>
  <c r="G28"/>
  <c r="J27"/>
  <c r="I26"/>
  <c r="H26"/>
  <c r="K23"/>
  <c r="I22"/>
  <c r="F211"/>
  <c r="F205"/>
  <c r="F204" s="1"/>
  <c r="F199"/>
  <c r="F188"/>
  <c r="F187"/>
  <c r="F184"/>
  <c r="F182"/>
  <c r="F177"/>
  <c r="F176" s="1"/>
  <c r="F27" s="1"/>
  <c r="F174"/>
  <c r="F171" s="1"/>
  <c r="F26" s="1"/>
  <c r="F160"/>
  <c r="F159" s="1"/>
  <c r="F148" s="1"/>
  <c r="F130"/>
  <c r="F129"/>
  <c r="F128" s="1"/>
  <c r="F89"/>
  <c r="F76" s="1"/>
  <c r="F73" s="1"/>
  <c r="F77"/>
  <c r="F74"/>
  <c r="F70"/>
  <c r="F69" s="1"/>
  <c r="F67"/>
  <c r="F64"/>
  <c r="F62"/>
  <c r="F60"/>
  <c r="F59" s="1"/>
  <c r="F57"/>
  <c r="F55"/>
  <c r="F53"/>
  <c r="F52" s="1"/>
  <c r="F51" s="1"/>
  <c r="F49"/>
  <c r="F47"/>
  <c r="F46" s="1"/>
  <c r="F44"/>
  <c r="F40"/>
  <c r="F39" s="1"/>
  <c r="F36"/>
  <c r="F34"/>
  <c r="F22" s="1"/>
  <c r="F28"/>
  <c r="D211"/>
  <c r="D205"/>
  <c r="D204" s="1"/>
  <c r="D199"/>
  <c r="D188"/>
  <c r="D187" s="1"/>
  <c r="D186" s="1"/>
  <c r="D29" s="1"/>
  <c r="D184"/>
  <c r="D182"/>
  <c r="D177"/>
  <c r="D176" s="1"/>
  <c r="D27" s="1"/>
  <c r="D174"/>
  <c r="D172"/>
  <c r="D171"/>
  <c r="D169"/>
  <c r="D167"/>
  <c r="D166" s="1"/>
  <c r="D164"/>
  <c r="D162"/>
  <c r="D160"/>
  <c r="D159" s="1"/>
  <c r="D157"/>
  <c r="D155"/>
  <c r="D153"/>
  <c r="D151"/>
  <c r="D149"/>
  <c r="D146"/>
  <c r="D130"/>
  <c r="D129"/>
  <c r="D128" s="1"/>
  <c r="D89"/>
  <c r="D77"/>
  <c r="D76"/>
  <c r="D73" s="1"/>
  <c r="D74"/>
  <c r="D70"/>
  <c r="D69" s="1"/>
  <c r="D67"/>
  <c r="D64"/>
  <c r="D62"/>
  <c r="D60"/>
  <c r="D59" s="1"/>
  <c r="D57"/>
  <c r="D55"/>
  <c r="D53"/>
  <c r="D52" s="1"/>
  <c r="D51" s="1"/>
  <c r="D49"/>
  <c r="D47"/>
  <c r="D46" s="1"/>
  <c r="D44"/>
  <c r="D40"/>
  <c r="D39" s="1"/>
  <c r="D36"/>
  <c r="D34"/>
  <c r="D33" s="1"/>
  <c r="D28"/>
  <c r="D26"/>
  <c r="D22"/>
  <c r="H22" l="1"/>
  <c r="K32"/>
  <c r="G32"/>
  <c r="G31" s="1"/>
  <c r="G24" s="1"/>
  <c r="J32"/>
  <c r="J31" s="1"/>
  <c r="J24" s="1"/>
  <c r="J21" s="1"/>
  <c r="J30" s="1"/>
  <c r="H32"/>
  <c r="F33"/>
  <c r="F32" s="1"/>
  <c r="F31" s="1"/>
  <c r="F24" s="1"/>
  <c r="F21" s="1"/>
  <c r="F30" s="1"/>
  <c r="H23"/>
  <c r="I23"/>
  <c r="G23"/>
  <c r="H72"/>
  <c r="H25" s="1"/>
  <c r="G21"/>
  <c r="G30" s="1"/>
  <c r="K31"/>
  <c r="K24" s="1"/>
  <c r="K21" s="1"/>
  <c r="K30" s="1"/>
  <c r="I72"/>
  <c r="I25" s="1"/>
  <c r="H186"/>
  <c r="H29" s="1"/>
  <c r="G22"/>
  <c r="K22"/>
  <c r="J23"/>
  <c r="I39"/>
  <c r="I32" s="1"/>
  <c r="I31" s="1"/>
  <c r="I24" s="1"/>
  <c r="I21" s="1"/>
  <c r="I30" s="1"/>
  <c r="H69"/>
  <c r="H66" s="1"/>
  <c r="H31" s="1"/>
  <c r="H24" s="1"/>
  <c r="H21" s="1"/>
  <c r="H30" s="1"/>
  <c r="F66"/>
  <c r="F72"/>
  <c r="F25" s="1"/>
  <c r="F186"/>
  <c r="F29" s="1"/>
  <c r="F23"/>
  <c r="D32"/>
  <c r="D31" s="1"/>
  <c r="D24" s="1"/>
  <c r="D66"/>
  <c r="D148"/>
  <c r="D72" s="1"/>
  <c r="D25" s="1"/>
  <c r="D23"/>
  <c r="D21" l="1"/>
  <c r="D30" s="1"/>
  <c r="U144" l="1"/>
  <c r="U143"/>
  <c r="U145"/>
  <c r="U182"/>
  <c r="U183"/>
  <c r="U186"/>
  <c r="U204"/>
  <c r="U211"/>
  <c r="U213"/>
  <c r="U72"/>
  <c r="U73"/>
  <c r="U76"/>
  <c r="U77"/>
  <c r="U82"/>
  <c r="U86"/>
  <c r="U89"/>
  <c r="U128"/>
  <c r="U129"/>
  <c r="U130"/>
  <c r="U21"/>
  <c r="U22"/>
  <c r="X21" s="1"/>
  <c r="U23"/>
  <c r="U25"/>
  <c r="U27"/>
  <c r="Y21" s="1"/>
  <c r="U29"/>
  <c r="U30"/>
  <c r="F20" l="1"/>
  <c r="G20" s="1"/>
  <c r="H20" s="1"/>
  <c r="I20" s="1"/>
  <c r="J20" s="1"/>
  <c r="K20" s="1"/>
  <c r="L20" s="1"/>
  <c r="M20" s="1"/>
  <c r="N20" l="1"/>
  <c r="O20" s="1"/>
  <c r="P20" s="1"/>
  <c r="Q20" s="1"/>
  <c r="R20" s="1"/>
  <c r="S20" s="1"/>
  <c r="T20" s="1"/>
  <c r="U20" s="1"/>
  <c r="V20" s="1"/>
  <c r="W20" s="1"/>
  <c r="U126"/>
</calcChain>
</file>

<file path=xl/sharedStrings.xml><?xml version="1.0" encoding="utf-8"?>
<sst xmlns="http://schemas.openxmlformats.org/spreadsheetml/2006/main" count="2924" uniqueCount="456">
  <si>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</si>
  <si>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</si>
  <si>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</si>
  <si>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</si>
  <si>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</si>
  <si>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</si>
  <si>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</si>
  <si>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</si>
  <si>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</si>
  <si>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 xml:space="preserve">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</si>
  <si>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</si>
  <si>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</si>
  <si>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км ЛЭП</t>
  </si>
  <si>
    <t>Приложение  № 3</t>
  </si>
  <si>
    <t>Номер группы инвестиционных проектов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</si>
  <si>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</si>
  <si>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</si>
  <si>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%</t>
  </si>
  <si>
    <t>ВСЕГО по инвестиционной программе, в том числе: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</si>
  <si>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</si>
  <si>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</si>
  <si>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</si>
  <si>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</si>
  <si>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</si>
  <si>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</si>
  <si>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</si>
  <si>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</si>
  <si>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</si>
  <si>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</si>
  <si>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</si>
  <si>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</si>
  <si>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</si>
  <si>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</si>
  <si>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</si>
  <si>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</si>
  <si>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</si>
  <si>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</si>
  <si>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</si>
  <si>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</si>
  <si>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</si>
  <si>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</si>
  <si>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</si>
  <si>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</si>
  <si>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</si>
  <si>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</si>
  <si>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</si>
  <si>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</si>
  <si>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</si>
  <si>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</si>
  <si>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</si>
  <si>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</si>
  <si>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</si>
  <si>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</si>
  <si>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</si>
  <si>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</si>
  <si>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</si>
  <si>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</si>
  <si>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</si>
  <si>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</si>
  <si>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</si>
  <si>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</si>
  <si>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</si>
  <si>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</si>
  <si>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</si>
  <si>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</si>
  <si>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</si>
  <si>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</si>
  <si>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</si>
  <si>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</si>
  <si>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</si>
  <si>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</si>
  <si>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</si>
  <si>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</si>
  <si>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</si>
  <si>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</si>
  <si>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</si>
  <si>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</si>
  <si>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</si>
  <si>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</si>
  <si>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</si>
  <si>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</si>
  <si>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</si>
  <si>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</si>
  <si>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</si>
  <si>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</si>
  <si>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</si>
  <si>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</si>
  <si>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</si>
  <si>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</si>
  <si>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</si>
  <si>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</si>
  <si>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</si>
  <si>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</si>
  <si>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</si>
  <si>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</si>
  <si>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</si>
  <si>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</si>
  <si>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</si>
  <si>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</si>
  <si>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</si>
  <si>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</si>
  <si>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</si>
  <si>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</si>
  <si>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</si>
  <si>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</si>
  <si>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</si>
  <si>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</si>
  <si>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</si>
  <si>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</si>
  <si>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</si>
  <si>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</si>
  <si>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</si>
  <si>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</si>
  <si>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</si>
  <si>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</si>
  <si>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</si>
  <si>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</si>
  <si>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</si>
  <si>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</si>
  <si>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</si>
  <si>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</si>
  <si>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</si>
  <si>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</si>
  <si>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</si>
  <si>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</si>
  <si>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</si>
  <si>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</si>
  <si>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</si>
  <si>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</si>
  <si>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</si>
  <si>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</si>
  <si>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</si>
  <si>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</si>
  <si>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</si>
  <si>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</si>
  <si>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</si>
  <si>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</si>
  <si>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</si>
  <si>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</si>
  <si>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</si>
  <si>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</si>
  <si>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</si>
  <si>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</si>
  <si>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</si>
  <si>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</si>
  <si>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</si>
  <si>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</si>
  <si>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</si>
  <si>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</si>
  <si>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</si>
  <si>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</si>
  <si>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</si>
  <si>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</si>
  <si>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</si>
  <si>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</si>
  <si>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</si>
  <si>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</si>
  <si>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</si>
  <si>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</si>
  <si>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</si>
  <si>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</si>
  <si>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</si>
  <si>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</si>
  <si>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</si>
  <si>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</si>
  <si>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</si>
  <si>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</si>
  <si>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</si>
  <si>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</si>
  <si>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</si>
  <si>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</si>
  <si>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</si>
  <si>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</si>
  <si>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</si>
  <si>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</si>
  <si>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</si>
  <si>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</si>
  <si>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</si>
  <si>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</si>
  <si>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</si>
  <si>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</si>
  <si>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</si>
  <si>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</si>
  <si>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</si>
  <si>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</si>
  <si>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</si>
  <si>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</si>
  <si>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</si>
  <si>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</si>
  <si>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</si>
  <si>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</si>
  <si>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</si>
  <si>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</si>
  <si>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</si>
  <si>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</si>
  <si>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</si>
  <si>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</si>
  <si>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</si>
  <si>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</si>
  <si>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</si>
  <si>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</si>
  <si>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</si>
  <si>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</si>
  <si>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</si>
  <si>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</si>
  <si>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</si>
  <si>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</si>
  <si>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</si>
  <si>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</si>
  <si>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</si>
  <si>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</si>
  <si>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</si>
  <si>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</si>
  <si>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</si>
  <si>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</si>
  <si>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</si>
  <si>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</si>
  <si>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</si>
  <si>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</si>
  <si>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</si>
  <si>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</si>
  <si>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</si>
  <si>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</si>
  <si>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</si>
  <si>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</si>
  <si>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</si>
  <si>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</si>
  <si>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</si>
  <si>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</si>
  <si>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</si>
  <si>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</si>
  <si>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</si>
  <si>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</si>
  <si>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</si>
  <si>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</si>
  <si>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</si>
  <si>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</si>
  <si>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</si>
  <si>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</si>
  <si>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</si>
  <si>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</si>
  <si>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</si>
  <si>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</si>
  <si>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</si>
  <si>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</si>
  <si>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</si>
  <si>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</si>
  <si>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</si>
  <si>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</si>
  <si>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</si>
  <si>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</si>
  <si>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</si>
  <si>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</si>
  <si>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</si>
  <si>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</si>
  <si>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</si>
  <si>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</si>
  <si>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r>
      <rPr>
        <b/>
        <sz val="12"/>
        <color rgb="FF0070C0"/>
        <rFont val="Times New Roman"/>
        <family val="1"/>
        <charset val="204"/>
      </rPr>
      <t>ТП-92.</t>
    </r>
    <r>
      <rPr>
        <sz val="12"/>
        <color rgb="FF0070C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</si>
  <si>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</si>
  <si>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</si>
  <si>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</si>
  <si>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rgb="FF0070C0"/>
        <rFont val="Times New Roman"/>
        <family val="1"/>
        <charset val="204"/>
      </rPr>
      <t xml:space="preserve">ТП-71. </t>
    </r>
    <r>
      <rPr>
        <sz val="12"/>
        <color rgb="FF0070C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</si>
  <si>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</si>
  <si>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</si>
  <si>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</si>
  <si>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</si>
  <si>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</si>
  <si>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rgb="FF0070C0"/>
        <rFont val="Times New Roman"/>
        <family val="1"/>
        <charset val="204"/>
      </rPr>
      <t>КТПН-108</t>
    </r>
    <r>
      <rPr>
        <sz val="12"/>
        <color rgb="FF0070C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</si>
  <si>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</si>
  <si>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</si>
  <si>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</si>
  <si>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</si>
  <si>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</si>
  <si>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</si>
  <si>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</si>
  <si>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</si>
  <si>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</si>
  <si>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</si>
  <si>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</si>
  <si>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</si>
  <si>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rgb="FF0070C0"/>
        <rFont val="Times New Roman"/>
        <family val="1"/>
        <charset val="204"/>
      </rPr>
      <t>РП-5 пгт.Никель.</t>
    </r>
    <r>
      <rPr>
        <sz val="12"/>
        <color rgb="FF0070C0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</si>
  <si>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</si>
  <si>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</si>
  <si>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</si>
  <si>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rgb="FF0070C0"/>
        <rFont val="Times New Roman"/>
        <family val="1"/>
        <charset val="204"/>
      </rPr>
      <t>ТП-29 пгт.Никель.</t>
    </r>
    <r>
      <rPr>
        <sz val="12"/>
        <color rgb="FF0070C0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</si>
  <si>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</si>
  <si>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</si>
  <si>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</si>
  <si>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</si>
  <si>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rgb="FF0070C0"/>
        <rFont val="Times New Roman"/>
        <family val="1"/>
        <charset val="204"/>
      </rPr>
      <t>ТП-1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</si>
  <si>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</si>
  <si>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r>
      <rPr>
        <b/>
        <sz val="12"/>
        <color rgb="FF0070C0"/>
        <rFont val="Times New Roman"/>
        <family val="1"/>
        <charset val="204"/>
      </rPr>
      <t>ТП-16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1 шт.</t>
    </r>
  </si>
  <si>
    <t>1.2.1.2.2.14</t>
  </si>
  <si>
    <r>
      <rPr>
        <b/>
        <sz val="12"/>
        <color rgb="FF0070C0"/>
        <rFont val="Times New Roman"/>
        <family val="1"/>
        <charset val="204"/>
      </rPr>
      <t xml:space="preserve">ТП-19 г.Заполярный. </t>
    </r>
    <r>
      <rPr>
        <sz val="12"/>
        <color rgb="FF0070C0"/>
        <rFont val="Times New Roman"/>
        <family val="1"/>
        <charset val="204"/>
      </rPr>
      <t>Замена силовых трансформаторов на ТМГ 6/0,4-630 кВА 2 шт.</t>
    </r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</si>
  <si>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</si>
  <si>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</si>
  <si>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</si>
  <si>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</si>
  <si>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</si>
  <si>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</si>
  <si>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</si>
  <si>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</si>
  <si>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</si>
  <si>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r>
      <rPr>
        <b/>
        <sz val="12"/>
        <color rgb="FF0070C0"/>
        <rFont val="Times New Roman"/>
        <family val="1"/>
        <charset val="204"/>
      </rPr>
      <t>ТП-9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</si>
  <si>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</si>
  <si>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t>1.2.1.2.2.25</t>
  </si>
  <si>
    <t>1.2.1.2.2.26</t>
  </si>
  <si>
    <t>1.2.1.2.2.27</t>
  </si>
  <si>
    <t>1.2.1.2.2.28</t>
  </si>
  <si>
    <r>
      <rPr>
        <b/>
        <sz val="12"/>
        <color rgb="FF0070C0"/>
        <rFont val="Times New Roman"/>
        <family val="1"/>
        <charset val="204"/>
      </rPr>
      <t>ТП-69 пгт. 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</si>
  <si>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1.2.1.2.2.29</t>
  </si>
  <si>
    <t>1.2.1.2.2.30</t>
  </si>
  <si>
    <t>1.2.1.2.2.31</t>
  </si>
  <si>
    <t>1.2.1.2.2.32</t>
  </si>
  <si>
    <r>
      <rPr>
        <b/>
        <sz val="12"/>
        <color rgb="FF0070C0"/>
        <rFont val="Times New Roman"/>
        <family val="1"/>
        <charset val="204"/>
      </rPr>
      <t xml:space="preserve">ТП-37 пгт.Никель. </t>
    </r>
    <r>
      <rPr>
        <sz val="12"/>
        <color rgb="FF0070C0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</si>
  <si>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</si>
  <si>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rgb="FF0070C0"/>
        <rFont val="Times New Roman"/>
        <family val="1"/>
        <charset val="204"/>
      </rPr>
      <t>ТП-65 пгт.Никель.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</si>
  <si>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</si>
  <si>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t>1.2.1.2.2.35</t>
  </si>
  <si>
    <r>
      <rPr>
        <b/>
        <sz val="12"/>
        <color rgb="FF0070C0"/>
        <rFont val="Times New Roman"/>
        <family val="1"/>
        <charset val="204"/>
      </rPr>
      <t>ТП-43 пгт.Никель.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</si>
  <si>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</si>
  <si>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</si>
  <si>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rgb="FF0070C0"/>
        <rFont val="Times New Roman"/>
        <family val="1"/>
        <charset val="204"/>
      </rPr>
      <t>Реконструкция</t>
    </r>
    <r>
      <rPr>
        <b/>
        <sz val="12"/>
        <color rgb="FF0070C0"/>
        <rFont val="Times New Roman"/>
        <family val="1"/>
        <charset val="204"/>
      </rPr>
      <t xml:space="preserve"> ТП-10А  инв. № 0008368_з  г. Заполярный</t>
    </r>
    <r>
      <rPr>
        <sz val="12"/>
        <color rgb="FF0070C0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</si>
  <si>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</si>
  <si>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</si>
  <si>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</si>
  <si>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K_ПрН_ТП52_12122.37</t>
  </si>
  <si>
    <t>1.2.1.2.2.38</t>
  </si>
  <si>
    <r>
      <rPr>
        <b/>
        <sz val="12"/>
        <color rgb="FF0070C0"/>
        <rFont val="Times New Roman"/>
        <family val="1"/>
        <charset val="204"/>
      </rPr>
      <t xml:space="preserve">ТП-5 г.Заполярный. </t>
    </r>
    <r>
      <rPr>
        <sz val="12"/>
        <color rgb="FF0070C0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</si>
  <si>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</si>
  <si>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</si>
  <si>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</si>
  <si>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</si>
  <si>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</si>
  <si>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</si>
  <si>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</si>
  <si>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</si>
  <si>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</si>
  <si>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</si>
  <si>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</si>
  <si>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</si>
  <si>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</si>
  <si>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</si>
  <si>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</si>
  <si>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</si>
  <si>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</si>
  <si>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</si>
  <si>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</si>
  <si>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</si>
  <si>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</si>
  <si>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</si>
  <si>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</si>
  <si>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</si>
  <si>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</si>
  <si>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</si>
  <si>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</si>
  <si>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</si>
  <si>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</si>
  <si>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</si>
  <si>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</si>
  <si>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</si>
  <si>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</si>
  <si>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</si>
  <si>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</si>
  <si>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</si>
  <si>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</si>
  <si>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</si>
  <si>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</si>
  <si>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</si>
  <si>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</si>
  <si>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</si>
  <si>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</si>
  <si>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</si>
  <si>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</si>
  <si>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</si>
  <si>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</si>
  <si>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</si>
  <si>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</si>
  <si>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</si>
  <si>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</si>
  <si>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</si>
  <si>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</si>
  <si>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</si>
  <si>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</si>
  <si>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</si>
  <si>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</si>
  <si>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</si>
  <si>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</si>
  <si>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</si>
  <si>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</si>
  <si>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</si>
  <si>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</si>
  <si>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</si>
  <si>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</si>
  <si>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</si>
  <si>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</si>
  <si>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</si>
  <si>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</si>
  <si>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</si>
  <si>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</si>
  <si>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</si>
  <si>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</si>
  <si>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</si>
  <si>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</si>
  <si>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</si>
  <si>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</si>
  <si>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</si>
  <si>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</si>
  <si>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</si>
  <si>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</si>
  <si>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</si>
  <si>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</si>
  <si>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</si>
  <si>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</si>
  <si>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</si>
  <si>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</si>
  <si>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</si>
  <si>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</si>
  <si>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</si>
  <si>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</si>
  <si>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</si>
  <si>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</si>
  <si>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</si>
  <si>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</si>
  <si>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</si>
  <si>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</si>
  <si>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</si>
  <si>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</si>
  <si>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</si>
  <si>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</si>
  <si>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</si>
  <si>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</si>
  <si>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</si>
  <si>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</si>
  <si>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</si>
  <si>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r>
      <t xml:space="preserve">за год    </t>
    </r>
    <r>
      <rPr>
        <b/>
        <u/>
        <sz val="14"/>
        <color rgb="FFC00000"/>
        <rFont val="Times New Roman"/>
        <family val="1"/>
        <charset val="204"/>
      </rPr>
      <t>2020</t>
    </r>
  </si>
  <si>
    <r>
      <t xml:space="preserve">Год раскрытия информации: </t>
    </r>
    <r>
      <rPr>
        <sz val="14"/>
        <color rgb="FFC00000"/>
        <rFont val="Times New Roman"/>
        <family val="1"/>
        <charset val="204"/>
      </rPr>
      <t>2021 год</t>
    </r>
  </si>
  <si>
    <r>
      <t xml:space="preserve">Утвержденные плановые значения показателей приведены в соответствии с </t>
    </r>
    <r>
      <rPr>
        <b/>
        <u/>
        <sz val="14"/>
        <color theme="1"/>
        <rFont val="Times New Roman"/>
        <family val="1"/>
        <charset val="204"/>
      </rPr>
      <t xml:space="preserve"> Приказом Министерства энергетики и жилищно-коммунального хозяйства Мурманской области от </t>
    </r>
    <r>
      <rPr>
        <b/>
        <u/>
        <sz val="14"/>
        <color rgb="FFC00000"/>
        <rFont val="Times New Roman"/>
        <family val="1"/>
        <charset val="204"/>
      </rPr>
      <t xml:space="preserve"> 20.07.2020г. №139.</t>
    </r>
  </si>
  <si>
    <r>
      <t>Принятие основных средств и нематериальных активов к бухгалтерскому учету в</t>
    </r>
    <r>
      <rPr>
        <sz val="12"/>
        <color rgb="FFC00000"/>
        <rFont val="Times New Roman"/>
        <family val="1"/>
        <charset val="204"/>
      </rPr>
      <t xml:space="preserve"> 2020 год</t>
    </r>
    <r>
      <rPr>
        <sz val="12"/>
        <color rgb="FF000000"/>
        <rFont val="Times New Roman"/>
        <family val="1"/>
        <charset val="204"/>
      </rPr>
      <t xml:space="preserve"> (год N)</t>
    </r>
  </si>
  <si>
    <r>
      <t xml:space="preserve">Отклонение от плана ввода основных средств </t>
    </r>
    <r>
      <rPr>
        <sz val="12"/>
        <color rgb="FFC00000"/>
        <rFont val="Times New Roman"/>
        <family val="1"/>
        <charset val="204"/>
      </rPr>
      <t>2020 года</t>
    </r>
    <r>
      <rPr>
        <sz val="12"/>
        <rFont val="Times New Roman"/>
        <family val="1"/>
        <charset val="204"/>
      </rPr>
      <t xml:space="preserve"> (года N)</t>
    </r>
  </si>
  <si>
    <r>
      <t xml:space="preserve">Форма 3. Отчет об исполнении </t>
    </r>
    <r>
      <rPr>
        <sz val="14"/>
        <color rgb="FFC00000"/>
        <rFont val="Times New Roman"/>
        <family val="1"/>
        <charset val="204"/>
      </rPr>
      <t>плана ввода основных средств</t>
    </r>
    <r>
      <rPr>
        <sz val="14"/>
        <rFont val="Times New Roman"/>
        <family val="1"/>
        <charset val="204"/>
      </rPr>
      <t xml:space="preserve"> по инвестиционным проектам инвестиционной программы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</si>
  <si>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</si>
  <si>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</si>
  <si>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</si>
  <si>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1.6.1.1.10</t>
  </si>
  <si>
    <t>Дизельная электростанция</t>
  </si>
  <si>
    <t>К_Кр_ОС_1611.10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</si>
  <si>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</si>
  <si>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</si>
  <si>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</si>
  <si>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</si>
  <si>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-</t>
  </si>
  <si>
    <t>выполнено 2020 год (хоз.способ)</t>
  </si>
  <si>
    <t>выполнено 2020 год (уточнение стоимости по закупочным процедурам)</t>
  </si>
  <si>
    <t>выполнены  проектные работы; строительство   в  стадии  выполнения (незавершенное строительство )</t>
  </si>
  <si>
    <t xml:space="preserve">договор поставки  № 99-20-1768 28.12.2020, предоплата  67 тыс. руб.   Поставка  оборудования  ожидается  в   феврале 2021г 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</si>
</sst>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_-* #,##0.000\ _₽_-;\-* #,##0.000\ _₽_-;_-* &quot;-&quot;??\ _₽_-;_-@_-"/>
    <numFmt numFmtId="169" formatCode="_-* #,##0.0\ _₽_-;\-* #,##0.0\ _₽_-;_-* &quot;-&quot;??\ _₽_-;_-@_-"/>
    <numFmt numFmtId="170" formatCode="_-* #,##0\ _₽_-;\-* #,##0\ _₽_-;_-* &quot;-&quot;??\ _₽_-;_-@_-"/>
    <numFmt numFmtId="171" formatCode="_-* #,##0.000\ _₽_-;\-* #,##0.000\ _₽_-;_-* &quot;-&quot;???\ _₽_-;_-@_-"/>
  </numFmts>
  <fonts count="5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4"/>
      <color rgb="FF0070C0"/>
      <name val="Times New Roman"/>
      <family val="1"/>
    </font>
    <font>
      <b/>
      <u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3FFF9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6EFFF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1" fillId="0" borderId="0"/>
    <xf numFmtId="0" fontId="31" fillId="0" borderId="0"/>
    <xf numFmtId="164" fontId="8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4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</cellStyleXfs>
  <cellXfs count="216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32" fillId="0" borderId="0" xfId="37" applyFont="1" applyAlignment="1">
      <alignment horizontal="right" vertical="center"/>
    </xf>
    <xf numFmtId="0" fontId="30" fillId="0" borderId="0" xfId="55" applyFont="1" applyAlignment="1">
      <alignment vertical="center"/>
    </xf>
    <xf numFmtId="0" fontId="32" fillId="0" borderId="0" xfId="37" applyFont="1" applyAlignment="1">
      <alignment horizontal="right"/>
    </xf>
    <xf numFmtId="0" fontId="29" fillId="0" borderId="10" xfId="45" applyFont="1" applyFill="1" applyBorder="1" applyAlignment="1">
      <alignment horizontal="center" vertical="center" textRotation="90" wrapText="1"/>
    </xf>
    <xf numFmtId="0" fontId="30" fillId="0" borderId="0" xfId="55" applyFont="1" applyAlignment="1">
      <alignment horizontal="center" vertical="center"/>
    </xf>
    <xf numFmtId="0" fontId="32" fillId="0" borderId="0" xfId="37" applyFont="1" applyFill="1" applyAlignment="1">
      <alignment wrapText="1"/>
    </xf>
    <xf numFmtId="0" fontId="32" fillId="0" borderId="0" xfId="37" applyFont="1" applyFill="1" applyBorder="1" applyAlignment="1">
      <alignment horizontal="center"/>
    </xf>
    <xf numFmtId="0" fontId="32" fillId="0" borderId="0" xfId="37" applyFont="1" applyFill="1" applyBorder="1" applyAlignment="1"/>
    <xf numFmtId="0" fontId="32" fillId="0" borderId="0" xfId="0" applyFont="1" applyFill="1" applyAlignment="1"/>
    <xf numFmtId="0" fontId="37" fillId="0" borderId="0" xfId="55" applyFont="1" applyAlignment="1">
      <alignment vertical="center"/>
    </xf>
    <xf numFmtId="0" fontId="9" fillId="0" borderId="0" xfId="46" applyFont="1" applyBorder="1" applyAlignment="1"/>
    <xf numFmtId="0" fontId="29" fillId="0" borderId="0" xfId="45" applyFont="1" applyFill="1" applyBorder="1" applyAlignment="1">
      <alignment vertical="center"/>
    </xf>
    <xf numFmtId="0" fontId="29" fillId="0" borderId="0" xfId="45" applyFont="1" applyBorder="1" applyAlignment="1">
      <alignment vertical="center"/>
    </xf>
    <xf numFmtId="0" fontId="29" fillId="0" borderId="10" xfId="45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24" borderId="10" xfId="45" applyFont="1" applyFill="1" applyBorder="1" applyAlignment="1">
      <alignment horizontal="center" vertic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9" fillId="26" borderId="10" xfId="0" applyFont="1" applyFill="1" applyBorder="1" applyAlignment="1">
      <alignment horizontal="center" vertical="center" wrapText="1"/>
    </xf>
    <xf numFmtId="0" fontId="39" fillId="25" borderId="10" xfId="0" applyNumberFormat="1" applyFont="1" applyFill="1" applyBorder="1" applyAlignment="1">
      <alignment horizontal="center" vertical="center" wrapText="1"/>
    </xf>
    <xf numFmtId="0" fontId="39" fillId="25" borderId="10" xfId="0" applyFont="1" applyFill="1" applyBorder="1" applyAlignment="1">
      <alignment horizontal="center" vertical="center" wrapText="1"/>
    </xf>
    <xf numFmtId="165" fontId="39" fillId="28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26" borderId="10" xfId="0" applyNumberFormat="1" applyFont="1" applyFill="1" applyBorder="1" applyAlignment="1">
      <alignment horizontal="center" vertical="center" wrapText="1"/>
    </xf>
    <xf numFmtId="165" fontId="39" fillId="29" borderId="10" xfId="622" applyNumberFormat="1" applyFont="1" applyFill="1" applyBorder="1" applyAlignment="1" applyProtection="1">
      <alignment horizontal="left" vertical="center" wrapText="1"/>
      <protection locked="0"/>
    </xf>
    <xf numFmtId="0" fontId="30" fillId="26" borderId="10" xfId="0" applyFont="1" applyFill="1" applyBorder="1" applyAlignment="1">
      <alignment horizontal="center" vertical="center" wrapText="1"/>
    </xf>
    <xf numFmtId="49" fontId="30" fillId="0" borderId="10" xfId="0" applyNumberFormat="1" applyFont="1" applyFill="1" applyBorder="1" applyAlignment="1">
      <alignment horizontal="center" vertical="center" wrapText="1"/>
    </xf>
    <xf numFmtId="165" fontId="30" fillId="0" borderId="10" xfId="622" applyNumberFormat="1" applyFont="1" applyFill="1" applyBorder="1" applyAlignment="1" applyProtection="1">
      <alignment horizontal="left" vertical="center" wrapText="1"/>
      <protection locked="0"/>
    </xf>
    <xf numFmtId="0" fontId="30" fillId="0" borderId="10" xfId="0" applyFont="1" applyFill="1" applyBorder="1" applyAlignment="1">
      <alignment horizontal="center" vertical="center" wrapText="1"/>
    </xf>
    <xf numFmtId="49" fontId="39" fillId="26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9" fillId="27" borderId="10" xfId="0" applyNumberFormat="1" applyFont="1" applyFill="1" applyBorder="1" applyAlignment="1">
      <alignment horizontal="center" vertical="center" wrapText="1"/>
    </xf>
    <xf numFmtId="165" fontId="39" fillId="30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27" borderId="10" xfId="0" applyFont="1" applyFill="1" applyBorder="1" applyAlignment="1">
      <alignment horizontal="center" vertical="center" wrapText="1"/>
    </xf>
    <xf numFmtId="49" fontId="40" fillId="0" borderId="10" xfId="0" applyNumberFormat="1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left" vertical="center" wrapText="1"/>
    </xf>
    <xf numFmtId="165" fontId="30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vertical="center" wrapText="1"/>
    </xf>
    <xf numFmtId="49" fontId="30" fillId="0" borderId="10" xfId="55" applyNumberFormat="1" applyFont="1" applyFill="1" applyBorder="1" applyAlignment="1">
      <alignment horizontal="center" vertical="center"/>
    </xf>
    <xf numFmtId="0" fontId="30" fillId="0" borderId="10" xfId="55" applyNumberFormat="1" applyFont="1" applyFill="1" applyBorder="1" applyAlignment="1">
      <alignment vertical="center" wrapText="1"/>
    </xf>
    <xf numFmtId="0" fontId="30" fillId="0" borderId="10" xfId="55" applyNumberFormat="1" applyFont="1" applyBorder="1" applyAlignment="1">
      <alignment horizontal="center" vertical="center"/>
    </xf>
    <xf numFmtId="0" fontId="39" fillId="31" borderId="10" xfId="0" applyNumberFormat="1" applyFont="1" applyFill="1" applyBorder="1" applyAlignment="1">
      <alignment horizontal="center" vertical="center" wrapText="1"/>
    </xf>
    <xf numFmtId="165" fontId="39" fillId="32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31" borderId="10" xfId="0" applyFont="1" applyFill="1" applyBorder="1" applyAlignment="1">
      <alignment horizontal="center" vertical="center" wrapText="1"/>
    </xf>
    <xf numFmtId="0" fontId="39" fillId="33" borderId="10" xfId="0" applyNumberFormat="1" applyFont="1" applyFill="1" applyBorder="1" applyAlignment="1">
      <alignment horizontal="center" vertical="center" wrapText="1"/>
    </xf>
    <xf numFmtId="165" fontId="39" fillId="34" borderId="10" xfId="622" applyNumberFormat="1" applyFont="1" applyFill="1" applyBorder="1" applyAlignment="1" applyProtection="1">
      <alignment horizontal="left" vertical="center" wrapText="1"/>
      <protection locked="0"/>
    </xf>
    <xf numFmtId="0" fontId="39" fillId="33" borderId="10" xfId="0" applyFont="1" applyFill="1" applyBorder="1" applyAlignment="1">
      <alignment horizontal="center" vertical="center" wrapText="1"/>
    </xf>
    <xf numFmtId="49" fontId="30" fillId="35" borderId="10" xfId="55" applyNumberFormat="1" applyFont="1" applyFill="1" applyBorder="1" applyAlignment="1">
      <alignment horizontal="center" vertical="center"/>
    </xf>
    <xf numFmtId="0" fontId="30" fillId="35" borderId="10" xfId="55" applyNumberFormat="1" applyFont="1" applyFill="1" applyBorder="1" applyAlignment="1">
      <alignment vertical="center" wrapText="1"/>
    </xf>
    <xf numFmtId="0" fontId="30" fillId="35" borderId="10" xfId="55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vertical="center" wrapText="1"/>
    </xf>
    <xf numFmtId="165" fontId="43" fillId="0" borderId="10" xfId="622" applyNumberFormat="1" applyFont="1" applyFill="1" applyBorder="1" applyAlignment="1">
      <alignment horizontal="center" vertical="center" wrapText="1"/>
    </xf>
    <xf numFmtId="165" fontId="30" fillId="0" borderId="10" xfId="622" applyNumberFormat="1" applyFont="1" applyFill="1" applyBorder="1" applyAlignment="1">
      <alignment horizontal="left" vertical="center" wrapText="1"/>
    </xf>
    <xf numFmtId="165" fontId="30" fillId="0" borderId="10" xfId="622" applyNumberFormat="1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left" vertical="center" wrapText="1"/>
    </xf>
    <xf numFmtId="165" fontId="40" fillId="0" borderId="10" xfId="622" applyNumberFormat="1" applyFont="1" applyFill="1" applyBorder="1" applyAlignment="1">
      <alignment horizontal="left" vertical="center" wrapText="1"/>
    </xf>
    <xf numFmtId="165" fontId="40" fillId="0" borderId="10" xfId="622" applyNumberFormat="1" applyFont="1" applyFill="1" applyBorder="1" applyAlignment="1">
      <alignment horizontal="center" vertical="center" wrapText="1"/>
    </xf>
    <xf numFmtId="49" fontId="30" fillId="36" borderId="10" xfId="55" applyNumberFormat="1" applyFont="1" applyFill="1" applyBorder="1" applyAlignment="1">
      <alignment horizontal="center" vertical="center"/>
    </xf>
    <xf numFmtId="0" fontId="30" fillId="36" borderId="10" xfId="55" applyNumberFormat="1" applyFont="1" applyFill="1" applyBorder="1" applyAlignment="1">
      <alignment vertical="center" wrapText="1"/>
    </xf>
    <xf numFmtId="0" fontId="30" fillId="36" borderId="10" xfId="55" applyNumberFormat="1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left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vertical="center" wrapText="1"/>
    </xf>
    <xf numFmtId="0" fontId="44" fillId="0" borderId="10" xfId="0" applyFont="1" applyFill="1" applyBorder="1" applyAlignment="1">
      <alignment horizontal="left" vertical="center" wrapText="1"/>
    </xf>
    <xf numFmtId="165" fontId="30" fillId="0" borderId="10" xfId="0" applyNumberFormat="1" applyFont="1" applyFill="1" applyBorder="1" applyAlignment="1">
      <alignment horizontal="left" vertical="center" wrapText="1"/>
    </xf>
    <xf numFmtId="0" fontId="43" fillId="0" borderId="11" xfId="0" applyFont="1" applyFill="1" applyBorder="1" applyAlignment="1">
      <alignment horizontal="center" vertical="center" wrapText="1"/>
    </xf>
    <xf numFmtId="14" fontId="39" fillId="26" borderId="10" xfId="0" applyNumberFormat="1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horizontal="center" vertical="center" wrapText="1"/>
    </xf>
    <xf numFmtId="0" fontId="30" fillId="0" borderId="10" xfId="0" applyNumberFormat="1" applyFont="1" applyFill="1" applyBorder="1" applyAlignment="1">
      <alignment horizontal="center" vertical="center" wrapText="1"/>
    </xf>
    <xf numFmtId="0" fontId="43" fillId="0" borderId="10" xfId="0" applyNumberFormat="1" applyFont="1" applyFill="1" applyBorder="1" applyAlignment="1">
      <alignment horizontal="center" vertical="center" wrapText="1"/>
    </xf>
    <xf numFmtId="49" fontId="50" fillId="36" borderId="10" xfId="0" applyNumberFormat="1" applyFont="1" applyFill="1" applyBorder="1" applyAlignment="1">
      <alignment horizontal="center" vertical="center" wrapText="1"/>
    </xf>
    <xf numFmtId="165" fontId="50" fillId="36" borderId="10" xfId="622" applyNumberFormat="1" applyFont="1" applyFill="1" applyBorder="1" applyAlignment="1" applyProtection="1">
      <alignment horizontal="left" vertical="center" wrapText="1"/>
      <protection locked="0"/>
    </xf>
    <xf numFmtId="0" fontId="50" fillId="36" borderId="10" xfId="0" applyFont="1" applyFill="1" applyBorder="1" applyAlignment="1">
      <alignment horizontal="center" vertical="center" wrapText="1"/>
    </xf>
    <xf numFmtId="0" fontId="50" fillId="37" borderId="10" xfId="0" applyNumberFormat="1" applyFont="1" applyFill="1" applyBorder="1" applyAlignment="1">
      <alignment horizontal="center" vertical="center" wrapText="1"/>
    </xf>
    <xf numFmtId="165" fontId="50" fillId="37" borderId="10" xfId="622" applyNumberFormat="1" applyFont="1" applyFill="1" applyBorder="1" applyAlignment="1" applyProtection="1">
      <alignment horizontal="left" vertical="center" wrapText="1"/>
      <protection locked="0"/>
    </xf>
    <xf numFmtId="165" fontId="50" fillId="37" borderId="10" xfId="0" applyNumberFormat="1" applyFont="1" applyFill="1" applyBorder="1" applyAlignment="1">
      <alignment horizontal="center" vertical="center" wrapText="1"/>
    </xf>
    <xf numFmtId="49" fontId="51" fillId="24" borderId="10" xfId="55" applyNumberFormat="1" applyFont="1" applyFill="1" applyBorder="1" applyAlignment="1">
      <alignment horizontal="center" vertical="center"/>
    </xf>
    <xf numFmtId="49" fontId="51" fillId="24" borderId="10" xfId="55" applyNumberFormat="1" applyFont="1" applyFill="1" applyBorder="1" applyAlignment="1">
      <alignment horizontal="left" vertical="center" wrapText="1"/>
    </xf>
    <xf numFmtId="49" fontId="50" fillId="24" borderId="10" xfId="55" applyNumberFormat="1" applyFont="1" applyFill="1" applyBorder="1" applyAlignment="1">
      <alignment horizontal="center" vertical="center"/>
    </xf>
    <xf numFmtId="168" fontId="39" fillId="25" borderId="10" xfId="0" applyNumberFormat="1" applyFont="1" applyFill="1" applyBorder="1" applyAlignment="1">
      <alignment horizontal="center" vertical="center" wrapText="1"/>
    </xf>
    <xf numFmtId="168" fontId="39" fillId="26" borderId="10" xfId="0" applyNumberFormat="1" applyFont="1" applyFill="1" applyBorder="1" applyAlignment="1">
      <alignment horizontal="center" vertical="center" wrapText="1"/>
    </xf>
    <xf numFmtId="168" fontId="39" fillId="27" borderId="10" xfId="0" applyNumberFormat="1" applyFont="1" applyFill="1" applyBorder="1" applyAlignment="1">
      <alignment horizontal="center" vertical="center" wrapText="1"/>
    </xf>
    <xf numFmtId="168" fontId="30" fillId="0" borderId="10" xfId="55" applyNumberFormat="1" applyFont="1" applyBorder="1" applyAlignment="1">
      <alignment horizontal="center" vertical="center"/>
    </xf>
    <xf numFmtId="168" fontId="39" fillId="31" borderId="10" xfId="0" applyNumberFormat="1" applyFont="1" applyFill="1" applyBorder="1" applyAlignment="1">
      <alignment horizontal="center" vertical="center" wrapText="1"/>
    </xf>
    <xf numFmtId="168" fontId="39" fillId="33" borderId="10" xfId="0" applyNumberFormat="1" applyFont="1" applyFill="1" applyBorder="1" applyAlignment="1">
      <alignment horizontal="center" vertical="center" wrapText="1"/>
    </xf>
    <xf numFmtId="168" fontId="30" fillId="35" borderId="10" xfId="55" applyNumberFormat="1" applyFont="1" applyFill="1" applyBorder="1" applyAlignment="1">
      <alignment horizontal="center" vertical="center"/>
    </xf>
    <xf numFmtId="168" fontId="30" fillId="0" borderId="10" xfId="622" applyNumberFormat="1" applyFont="1" applyFill="1" applyBorder="1" applyAlignment="1">
      <alignment horizontal="center" vertical="center" wrapText="1"/>
    </xf>
    <xf numFmtId="168" fontId="30" fillId="0" borderId="10" xfId="55" applyNumberFormat="1" applyFont="1" applyFill="1" applyBorder="1" applyAlignment="1">
      <alignment horizontal="center" vertical="center"/>
    </xf>
    <xf numFmtId="168" fontId="30" fillId="36" borderId="10" xfId="55" applyNumberFormat="1" applyFont="1" applyFill="1" applyBorder="1" applyAlignment="1">
      <alignment horizontal="center" vertical="center"/>
    </xf>
    <xf numFmtId="168" fontId="30" fillId="0" borderId="10" xfId="0" applyNumberFormat="1" applyFont="1" applyFill="1" applyBorder="1" applyAlignment="1">
      <alignment horizontal="center" vertical="center" wrapText="1"/>
    </xf>
    <xf numFmtId="168" fontId="40" fillId="0" borderId="10" xfId="0" applyNumberFormat="1" applyFont="1" applyFill="1" applyBorder="1" applyAlignment="1">
      <alignment horizontal="center" vertical="center" wrapText="1"/>
    </xf>
    <xf numFmtId="168" fontId="30" fillId="0" borderId="11" xfId="0" applyNumberFormat="1" applyFont="1" applyFill="1" applyBorder="1" applyAlignment="1">
      <alignment horizontal="center" vertical="center" wrapText="1"/>
    </xf>
    <xf numFmtId="168" fontId="30" fillId="0" borderId="11" xfId="0" applyNumberFormat="1" applyFont="1" applyFill="1" applyBorder="1" applyAlignment="1">
      <alignment horizontal="center" vertical="center" wrapText="1"/>
    </xf>
    <xf numFmtId="168" fontId="30" fillId="24" borderId="10" xfId="0" applyNumberFormat="1" applyFont="1" applyFill="1" applyBorder="1" applyAlignment="1">
      <alignment horizontal="center" vertical="center" wrapText="1"/>
    </xf>
    <xf numFmtId="168" fontId="51" fillId="24" borderId="10" xfId="0" applyNumberFormat="1" applyFont="1" applyFill="1" applyBorder="1" applyAlignment="1">
      <alignment horizontal="center" vertical="center" wrapText="1"/>
    </xf>
    <xf numFmtId="168" fontId="39" fillId="0" borderId="10" xfId="0" applyNumberFormat="1" applyFont="1" applyFill="1" applyBorder="1" applyAlignment="1">
      <alignment horizontal="center" vertical="center" wrapText="1"/>
    </xf>
    <xf numFmtId="168" fontId="9" fillId="35" borderId="10" xfId="37" applyNumberFormat="1" applyFont="1" applyFill="1" applyBorder="1" applyAlignment="1">
      <alignment horizontal="center" vertical="center"/>
    </xf>
    <xf numFmtId="168" fontId="45" fillId="26" borderId="10" xfId="37" applyNumberFormat="1" applyFont="1" applyFill="1" applyBorder="1" applyAlignment="1">
      <alignment horizontal="center" vertical="center"/>
    </xf>
    <xf numFmtId="168" fontId="43" fillId="0" borderId="10" xfId="0" applyNumberFormat="1" applyFont="1" applyFill="1" applyBorder="1" applyAlignment="1">
      <alignment horizontal="center" vertical="center" wrapText="1"/>
    </xf>
    <xf numFmtId="168" fontId="9" fillId="0" borderId="10" xfId="623" applyNumberFormat="1" applyFont="1" applyFill="1" applyBorder="1" applyAlignment="1">
      <alignment horizontal="center" vertical="center" wrapText="1"/>
    </xf>
    <xf numFmtId="168" fontId="43" fillId="0" borderId="10" xfId="37" applyNumberFormat="1" applyFont="1" applyFill="1" applyBorder="1" applyAlignment="1">
      <alignment horizontal="center" vertical="center" wrapText="1"/>
    </xf>
    <xf numFmtId="168" fontId="47" fillId="0" borderId="10" xfId="623" applyNumberFormat="1" applyFont="1" applyFill="1" applyBorder="1" applyAlignment="1">
      <alignment horizontal="center" vertical="center" wrapText="1"/>
    </xf>
    <xf numFmtId="168" fontId="45" fillId="27" borderId="10" xfId="37" applyNumberFormat="1" applyFont="1" applyFill="1" applyBorder="1" applyAlignment="1">
      <alignment horizontal="center" vertical="center"/>
    </xf>
    <xf numFmtId="168" fontId="9" fillId="0" borderId="10" xfId="37" applyNumberFormat="1" applyFont="1" applyFill="1" applyBorder="1" applyAlignment="1">
      <alignment horizontal="center" vertical="center" wrapText="1"/>
    </xf>
    <xf numFmtId="168" fontId="46" fillId="0" borderId="10" xfId="623" applyNumberFormat="1" applyFont="1" applyFill="1" applyBorder="1" applyAlignment="1">
      <alignment horizontal="center" vertical="center" wrapText="1"/>
    </xf>
    <xf numFmtId="168" fontId="45" fillId="33" borderId="10" xfId="37" applyNumberFormat="1" applyFont="1" applyFill="1" applyBorder="1" applyAlignment="1">
      <alignment horizontal="center" vertical="center"/>
    </xf>
    <xf numFmtId="168" fontId="9" fillId="36" borderId="10" xfId="37" applyNumberFormat="1" applyFont="1" applyFill="1" applyBorder="1" applyAlignment="1">
      <alignment horizontal="center" vertical="center"/>
    </xf>
    <xf numFmtId="168" fontId="9" fillId="0" borderId="10" xfId="37" applyNumberFormat="1" applyFont="1" applyFill="1" applyBorder="1" applyAlignment="1">
      <alignment horizontal="center" vertical="center"/>
    </xf>
    <xf numFmtId="168" fontId="45" fillId="31" borderId="10" xfId="37" applyNumberFormat="1" applyFont="1" applyFill="1" applyBorder="1" applyAlignment="1">
      <alignment horizontal="center" vertical="center"/>
    </xf>
    <xf numFmtId="168" fontId="30" fillId="0" borderId="10" xfId="622" applyNumberFormat="1" applyFont="1" applyFill="1" applyBorder="1" applyAlignment="1" applyProtection="1">
      <alignment horizontal="center" vertical="center" wrapText="1"/>
      <protection locked="0"/>
    </xf>
    <xf numFmtId="168" fontId="43" fillId="0" borderId="10" xfId="0" applyNumberFormat="1" applyFont="1" applyFill="1" applyBorder="1" applyAlignment="1">
      <alignment horizontal="center" vertical="center"/>
    </xf>
    <xf numFmtId="168" fontId="43" fillId="0" borderId="11" xfId="0" applyNumberFormat="1" applyFont="1" applyFill="1" applyBorder="1" applyAlignment="1">
      <alignment horizontal="center" vertical="center" wrapText="1"/>
    </xf>
    <xf numFmtId="168" fontId="40" fillId="0" borderId="10" xfId="0" applyNumberFormat="1" applyFont="1" applyFill="1" applyBorder="1" applyAlignment="1">
      <alignment horizontal="center" vertical="center"/>
    </xf>
    <xf numFmtId="168" fontId="40" fillId="0" borderId="11" xfId="0" applyNumberFormat="1" applyFont="1" applyFill="1" applyBorder="1" applyAlignment="1">
      <alignment horizontal="center" vertical="center"/>
    </xf>
    <xf numFmtId="169" fontId="39" fillId="25" borderId="10" xfId="0" applyNumberFormat="1" applyFont="1" applyFill="1" applyBorder="1" applyAlignment="1">
      <alignment horizontal="center" vertical="center" wrapText="1"/>
    </xf>
    <xf numFmtId="169" fontId="39" fillId="26" borderId="10" xfId="0" applyNumberFormat="1" applyFont="1" applyFill="1" applyBorder="1" applyAlignment="1">
      <alignment horizontal="center" vertical="center" wrapText="1"/>
    </xf>
    <xf numFmtId="169" fontId="39" fillId="27" borderId="10" xfId="0" applyNumberFormat="1" applyFont="1" applyFill="1" applyBorder="1" applyAlignment="1">
      <alignment horizontal="center" vertical="center" wrapText="1"/>
    </xf>
    <xf numFmtId="169" fontId="30" fillId="0" borderId="10" xfId="55" applyNumberFormat="1" applyFont="1" applyBorder="1" applyAlignment="1">
      <alignment horizontal="center" vertical="center"/>
    </xf>
    <xf numFmtId="169" fontId="39" fillId="31" borderId="10" xfId="0" applyNumberFormat="1" applyFont="1" applyFill="1" applyBorder="1" applyAlignment="1">
      <alignment horizontal="center" vertical="center" wrapText="1"/>
    </xf>
    <xf numFmtId="169" fontId="39" fillId="33" borderId="10" xfId="0" applyNumberFormat="1" applyFont="1" applyFill="1" applyBorder="1" applyAlignment="1">
      <alignment horizontal="center" vertical="center" wrapText="1"/>
    </xf>
    <xf numFmtId="169" fontId="30" fillId="35" borderId="10" xfId="55" applyNumberFormat="1" applyFont="1" applyFill="1" applyBorder="1" applyAlignment="1">
      <alignment horizontal="center" vertical="center"/>
    </xf>
    <xf numFmtId="169" fontId="30" fillId="0" borderId="10" xfId="622" applyNumberFormat="1" applyFont="1" applyFill="1" applyBorder="1" applyAlignment="1">
      <alignment horizontal="center" vertical="center" wrapText="1"/>
    </xf>
    <xf numFmtId="169" fontId="30" fillId="0" borderId="10" xfId="55" applyNumberFormat="1" applyFont="1" applyFill="1" applyBorder="1" applyAlignment="1">
      <alignment horizontal="center" vertical="center"/>
    </xf>
    <xf numFmtId="169" fontId="30" fillId="36" borderId="10" xfId="55" applyNumberFormat="1" applyFont="1" applyFill="1" applyBorder="1" applyAlignment="1">
      <alignment horizontal="center" vertical="center"/>
    </xf>
    <xf numFmtId="169" fontId="30" fillId="0" borderId="10" xfId="0" applyNumberFormat="1" applyFont="1" applyFill="1" applyBorder="1" applyAlignment="1">
      <alignment horizontal="center" vertical="center" wrapText="1"/>
    </xf>
    <xf numFmtId="169" fontId="39" fillId="0" borderId="10" xfId="0" applyNumberFormat="1" applyFont="1" applyFill="1" applyBorder="1" applyAlignment="1">
      <alignment horizontal="center" vertical="center" wrapText="1"/>
    </xf>
    <xf numFmtId="169" fontId="30" fillId="0" borderId="10" xfId="622" applyNumberFormat="1" applyFont="1" applyFill="1" applyBorder="1" applyAlignment="1" applyProtection="1">
      <alignment horizontal="center" vertical="center" wrapText="1"/>
      <protection locked="0"/>
    </xf>
    <xf numFmtId="169" fontId="30" fillId="0" borderId="11" xfId="0" applyNumberFormat="1" applyFont="1" applyFill="1" applyBorder="1" applyAlignment="1">
      <alignment horizontal="center" vertical="center" wrapText="1"/>
    </xf>
    <xf numFmtId="169" fontId="43" fillId="0" borderId="11" xfId="0" applyNumberFormat="1" applyFont="1" applyFill="1" applyBorder="1" applyAlignment="1">
      <alignment horizontal="center" vertical="center" wrapText="1"/>
    </xf>
    <xf numFmtId="169" fontId="30" fillId="24" borderId="10" xfId="0" applyNumberFormat="1" applyFont="1" applyFill="1" applyBorder="1" applyAlignment="1">
      <alignment horizontal="center" vertical="center" wrapText="1"/>
    </xf>
    <xf numFmtId="169" fontId="43" fillId="0" borderId="10" xfId="0" applyNumberFormat="1" applyFont="1" applyFill="1" applyBorder="1" applyAlignment="1">
      <alignment horizontal="center" vertical="center" wrapText="1"/>
    </xf>
    <xf numFmtId="170" fontId="30" fillId="0" borderId="10" xfId="622" applyNumberFormat="1" applyFont="1" applyFill="1" applyBorder="1" applyAlignment="1">
      <alignment horizontal="center" vertical="center" wrapText="1"/>
    </xf>
    <xf numFmtId="170" fontId="39" fillId="25" borderId="10" xfId="0" applyNumberFormat="1" applyFont="1" applyFill="1" applyBorder="1" applyAlignment="1">
      <alignment horizontal="center" vertical="center" wrapText="1"/>
    </xf>
    <xf numFmtId="170" fontId="39" fillId="26" borderId="10" xfId="0" applyNumberFormat="1" applyFont="1" applyFill="1" applyBorder="1" applyAlignment="1">
      <alignment horizontal="center" vertical="center" wrapText="1"/>
    </xf>
    <xf numFmtId="170" fontId="39" fillId="27" borderId="10" xfId="0" applyNumberFormat="1" applyFont="1" applyFill="1" applyBorder="1" applyAlignment="1">
      <alignment horizontal="center" vertical="center" wrapText="1"/>
    </xf>
    <xf numFmtId="170" fontId="30" fillId="0" borderId="10" xfId="55" applyNumberFormat="1" applyFont="1" applyBorder="1" applyAlignment="1">
      <alignment horizontal="center" vertical="center"/>
    </xf>
    <xf numFmtId="168" fontId="39" fillId="38" borderId="10" xfId="622" applyNumberFormat="1" applyFont="1" applyFill="1" applyBorder="1" applyAlignment="1" applyProtection="1">
      <alignment vertical="center" wrapText="1"/>
      <protection locked="0"/>
    </xf>
    <xf numFmtId="170" fontId="39" fillId="31" borderId="10" xfId="0" applyNumberFormat="1" applyFont="1" applyFill="1" applyBorder="1" applyAlignment="1">
      <alignment horizontal="center" vertical="center" wrapText="1"/>
    </xf>
    <xf numFmtId="170" fontId="39" fillId="33" borderId="10" xfId="0" applyNumberFormat="1" applyFont="1" applyFill="1" applyBorder="1" applyAlignment="1">
      <alignment horizontal="center" vertical="center" wrapText="1"/>
    </xf>
    <xf numFmtId="170" fontId="30" fillId="35" borderId="10" xfId="55" applyNumberFormat="1" applyFont="1" applyFill="1" applyBorder="1" applyAlignment="1">
      <alignment horizontal="center" vertical="center"/>
    </xf>
    <xf numFmtId="170" fontId="30" fillId="0" borderId="10" xfId="55" applyNumberFormat="1" applyFont="1" applyFill="1" applyBorder="1" applyAlignment="1">
      <alignment horizontal="center" vertical="center"/>
    </xf>
    <xf numFmtId="170" fontId="30" fillId="36" borderId="10" xfId="55" applyNumberFormat="1" applyFont="1" applyFill="1" applyBorder="1" applyAlignment="1">
      <alignment horizontal="center" vertical="center"/>
    </xf>
    <xf numFmtId="170" fontId="30" fillId="0" borderId="10" xfId="0" applyNumberFormat="1" applyFont="1" applyFill="1" applyBorder="1" applyAlignment="1">
      <alignment horizontal="center" vertical="center" wrapText="1"/>
    </xf>
    <xf numFmtId="170" fontId="39" fillId="0" borderId="10" xfId="0" applyNumberFormat="1" applyFont="1" applyFill="1" applyBorder="1" applyAlignment="1">
      <alignment horizontal="center" vertical="center" wrapText="1"/>
    </xf>
    <xf numFmtId="170" fontId="30" fillId="0" borderId="10" xfId="622" applyNumberFormat="1" applyFont="1" applyFill="1" applyBorder="1" applyAlignment="1" applyProtection="1">
      <alignment horizontal="center" vertical="center" wrapText="1"/>
      <protection locked="0"/>
    </xf>
    <xf numFmtId="170" fontId="43" fillId="0" borderId="11" xfId="0" applyNumberFormat="1" applyFont="1" applyFill="1" applyBorder="1" applyAlignment="1">
      <alignment horizontal="center" vertical="center" wrapText="1"/>
    </xf>
    <xf numFmtId="170" fontId="30" fillId="24" borderId="10" xfId="0" applyNumberFormat="1" applyFont="1" applyFill="1" applyBorder="1" applyAlignment="1">
      <alignment horizontal="center" vertical="center" wrapText="1"/>
    </xf>
    <xf numFmtId="170" fontId="43" fillId="0" borderId="10" xfId="0" applyNumberFormat="1" applyFont="1" applyFill="1" applyBorder="1" applyAlignment="1">
      <alignment horizontal="center" vertical="center" wrapText="1"/>
    </xf>
    <xf numFmtId="169" fontId="45" fillId="33" borderId="10" xfId="37" applyNumberFormat="1" applyFont="1" applyFill="1" applyBorder="1" applyAlignment="1">
      <alignment horizontal="center" vertical="center"/>
    </xf>
    <xf numFmtId="0" fontId="9" fillId="0" borderId="10" xfId="623" applyNumberFormat="1" applyFont="1" applyFill="1" applyBorder="1" applyAlignment="1">
      <alignment horizontal="center" vertical="center" wrapText="1"/>
    </xf>
    <xf numFmtId="170" fontId="9" fillId="0" borderId="10" xfId="37" applyNumberFormat="1" applyFont="1" applyFill="1" applyBorder="1" applyAlignment="1">
      <alignment horizontal="center" vertical="center" wrapText="1"/>
    </xf>
    <xf numFmtId="169" fontId="45" fillId="26" borderId="10" xfId="37" applyNumberFormat="1" applyFont="1" applyFill="1" applyBorder="1" applyAlignment="1">
      <alignment horizontal="center" vertical="center"/>
    </xf>
    <xf numFmtId="170" fontId="45" fillId="26" borderId="10" xfId="37" applyNumberFormat="1" applyFont="1" applyFill="1" applyBorder="1" applyAlignment="1">
      <alignment horizontal="center" vertical="center"/>
    </xf>
    <xf numFmtId="170" fontId="45" fillId="33" borderId="10" xfId="37" applyNumberFormat="1" applyFont="1" applyFill="1" applyBorder="1" applyAlignment="1">
      <alignment horizontal="center" vertical="center"/>
    </xf>
    <xf numFmtId="169" fontId="45" fillId="31" borderId="10" xfId="37" applyNumberFormat="1" applyFont="1" applyFill="1" applyBorder="1" applyAlignment="1">
      <alignment horizontal="center" vertical="center"/>
    </xf>
    <xf numFmtId="169" fontId="45" fillId="24" borderId="10" xfId="37" applyNumberFormat="1" applyFont="1" applyFill="1" applyBorder="1" applyAlignment="1">
      <alignment horizontal="center" vertical="center"/>
    </xf>
    <xf numFmtId="169" fontId="45" fillId="39" borderId="10" xfId="37" applyNumberFormat="1" applyFont="1" applyFill="1" applyBorder="1" applyAlignment="1">
      <alignment horizontal="center" vertical="center"/>
    </xf>
    <xf numFmtId="169" fontId="45" fillId="40" borderId="10" xfId="37" applyNumberFormat="1" applyFont="1" applyFill="1" applyBorder="1" applyAlignment="1">
      <alignment horizontal="center" vertical="center"/>
    </xf>
    <xf numFmtId="168" fontId="39" fillId="41" borderId="10" xfId="0" applyNumberFormat="1" applyFont="1" applyFill="1" applyBorder="1" applyAlignment="1">
      <alignment horizontal="center" vertical="center" wrapText="1"/>
    </xf>
    <xf numFmtId="169" fontId="45" fillId="41" borderId="10" xfId="37" applyNumberFormat="1" applyFont="1" applyFill="1" applyBorder="1" applyAlignment="1">
      <alignment horizontal="center" vertical="center"/>
    </xf>
    <xf numFmtId="169" fontId="45" fillId="27" borderId="10" xfId="37" applyNumberFormat="1" applyFont="1" applyFill="1" applyBorder="1" applyAlignment="1">
      <alignment horizontal="center" vertical="center"/>
    </xf>
    <xf numFmtId="169" fontId="9" fillId="35" borderId="10" xfId="37" applyNumberFormat="1" applyFont="1" applyFill="1" applyBorder="1" applyAlignment="1">
      <alignment horizontal="center" vertical="center"/>
    </xf>
    <xf numFmtId="171" fontId="9" fillId="0" borderId="0" xfId="37" applyNumberFormat="1" applyFont="1"/>
    <xf numFmtId="170" fontId="45" fillId="24" borderId="10" xfId="37" applyNumberFormat="1" applyFont="1" applyFill="1" applyBorder="1" applyAlignment="1">
      <alignment horizontal="center" vertical="center"/>
    </xf>
    <xf numFmtId="170" fontId="45" fillId="27" borderId="10" xfId="37" applyNumberFormat="1" applyFont="1" applyFill="1" applyBorder="1" applyAlignment="1">
      <alignment horizontal="center" vertical="center"/>
    </xf>
    <xf numFmtId="168" fontId="45" fillId="0" borderId="10" xfId="623" applyNumberFormat="1" applyFont="1" applyFill="1" applyBorder="1" applyAlignment="1">
      <alignment horizontal="center" vertical="center" wrapText="1"/>
    </xf>
    <xf numFmtId="169" fontId="45" fillId="0" borderId="10" xfId="37" applyNumberFormat="1" applyFont="1" applyFill="1" applyBorder="1" applyAlignment="1">
      <alignment horizontal="center" vertical="center" wrapText="1"/>
    </xf>
    <xf numFmtId="168" fontId="51" fillId="0" borderId="10" xfId="0" applyNumberFormat="1" applyFont="1" applyFill="1" applyBorder="1" applyAlignment="1">
      <alignment horizontal="center" vertical="center" wrapText="1"/>
    </xf>
    <xf numFmtId="168" fontId="39" fillId="0" borderId="11" xfId="0" applyNumberFormat="1" applyFont="1" applyFill="1" applyBorder="1" applyAlignment="1">
      <alignment horizontal="center" vertical="center" wrapText="1"/>
    </xf>
    <xf numFmtId="170" fontId="30" fillId="0" borderId="11" xfId="0" applyNumberFormat="1" applyFont="1" applyFill="1" applyBorder="1" applyAlignment="1">
      <alignment horizontal="center" vertical="center" wrapText="1"/>
    </xf>
    <xf numFmtId="168" fontId="30" fillId="0" borderId="10" xfId="623" applyNumberFormat="1" applyFont="1" applyFill="1" applyBorder="1" applyAlignment="1">
      <alignment horizontal="center" vertical="center" wrapText="1"/>
    </xf>
    <xf numFmtId="165" fontId="52" fillId="25" borderId="10" xfId="0" applyNumberFormat="1" applyFont="1" applyFill="1" applyBorder="1" applyAlignment="1">
      <alignment horizontal="center" vertical="center" wrapText="1"/>
    </xf>
    <xf numFmtId="165" fontId="52" fillId="26" borderId="10" xfId="0" applyNumberFormat="1" applyFont="1" applyFill="1" applyBorder="1" applyAlignment="1">
      <alignment horizontal="center" vertical="center" wrapText="1"/>
    </xf>
    <xf numFmtId="165" fontId="52" fillId="27" borderId="10" xfId="0" applyNumberFormat="1" applyFont="1" applyFill="1" applyBorder="1" applyAlignment="1">
      <alignment horizontal="center" vertical="center" wrapText="1"/>
    </xf>
    <xf numFmtId="0" fontId="53" fillId="0" borderId="10" xfId="55" applyNumberFormat="1" applyFont="1" applyBorder="1" applyAlignment="1">
      <alignment horizontal="center" vertical="center"/>
    </xf>
    <xf numFmtId="165" fontId="52" fillId="31" borderId="10" xfId="0" applyNumberFormat="1" applyFont="1" applyFill="1" applyBorder="1" applyAlignment="1">
      <alignment horizontal="center" vertical="center" wrapText="1"/>
    </xf>
    <xf numFmtId="165" fontId="52" fillId="33" borderId="10" xfId="0" applyNumberFormat="1" applyFont="1" applyFill="1" applyBorder="1" applyAlignment="1">
      <alignment horizontal="center" vertical="center" wrapText="1"/>
    </xf>
    <xf numFmtId="0" fontId="53" fillId="35" borderId="10" xfId="55" applyNumberFormat="1" applyFont="1" applyFill="1" applyBorder="1" applyAlignment="1">
      <alignment horizontal="center" vertical="center"/>
    </xf>
    <xf numFmtId="168" fontId="54" fillId="24" borderId="10" xfId="0" applyNumberFormat="1" applyFont="1" applyFill="1" applyBorder="1" applyAlignment="1">
      <alignment horizontal="center" vertical="center" wrapText="1"/>
    </xf>
    <xf numFmtId="168" fontId="53" fillId="24" borderId="10" xfId="0" applyNumberFormat="1" applyFont="1" applyFill="1" applyBorder="1" applyAlignment="1">
      <alignment horizontal="center" vertical="center" wrapText="1"/>
    </xf>
    <xf numFmtId="0" fontId="53" fillId="36" borderId="10" xfId="55" applyNumberFormat="1" applyFont="1" applyFill="1" applyBorder="1" applyAlignment="1">
      <alignment horizontal="center" vertical="center"/>
    </xf>
    <xf numFmtId="0" fontId="52" fillId="26" borderId="10" xfId="0" applyFont="1" applyFill="1" applyBorder="1" applyAlignment="1">
      <alignment horizontal="center" vertical="center" wrapText="1"/>
    </xf>
    <xf numFmtId="168" fontId="55" fillId="24" borderId="10" xfId="0" applyNumberFormat="1" applyFont="1" applyFill="1" applyBorder="1" applyAlignment="1">
      <alignment horizontal="center" vertical="center" wrapText="1"/>
    </xf>
    <xf numFmtId="165" fontId="53" fillId="24" borderId="10" xfId="0" applyNumberFormat="1" applyFont="1" applyFill="1" applyBorder="1" applyAlignment="1">
      <alignment horizontal="center" vertical="center" wrapText="1"/>
    </xf>
    <xf numFmtId="165" fontId="55" fillId="24" borderId="10" xfId="0" applyNumberFormat="1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4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32" fillId="0" borderId="0" xfId="37" applyFont="1" applyFill="1" applyBorder="1" applyAlignment="1">
      <alignment horizontal="center"/>
    </xf>
    <xf numFmtId="0" fontId="29" fillId="0" borderId="10" xfId="45" applyFont="1" applyFill="1" applyBorder="1" applyAlignment="1">
      <alignment horizontal="center" vertical="center" wrapText="1"/>
    </xf>
    <xf numFmtId="0" fontId="32" fillId="0" borderId="0" xfId="37" applyFont="1" applyFill="1" applyAlignment="1">
      <alignment horizontal="center" wrapText="1"/>
    </xf>
    <xf numFmtId="0" fontId="33" fillId="0" borderId="0" xfId="55" applyFont="1" applyAlignment="1">
      <alignment horizontal="center" vertical="center"/>
    </xf>
    <xf numFmtId="0" fontId="30" fillId="0" borderId="0" xfId="55" applyFont="1" applyAlignment="1">
      <alignment horizontal="center" vertical="center"/>
    </xf>
    <xf numFmtId="0" fontId="32" fillId="0" borderId="0" xfId="0" applyFont="1" applyFill="1" applyAlignment="1">
      <alignment horizontal="center"/>
    </xf>
    <xf numFmtId="0" fontId="9" fillId="0" borderId="0" xfId="46" applyFont="1" applyFill="1" applyBorder="1" applyAlignment="1">
      <alignment horizont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15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8" fontId="53" fillId="24" borderId="11" xfId="0" applyNumberFormat="1" applyFont="1" applyFill="1" applyBorder="1" applyAlignment="1">
      <alignment horizontal="center" vertical="center" wrapText="1"/>
    </xf>
    <xf numFmtId="168" fontId="53" fillId="24" borderId="13" xfId="0" applyNumberFormat="1" applyFont="1" applyFill="1" applyBorder="1" applyAlignment="1">
      <alignment horizontal="center" vertical="center" wrapText="1"/>
    </xf>
    <xf numFmtId="168" fontId="30" fillId="0" borderId="11" xfId="0" applyNumberFormat="1" applyFont="1" applyFill="1" applyBorder="1" applyAlignment="1">
      <alignment horizontal="center" vertical="center" wrapText="1"/>
    </xf>
    <xf numFmtId="168" fontId="30" fillId="0" borderId="13" xfId="0" applyNumberFormat="1" applyFont="1" applyFill="1" applyBorder="1" applyAlignment="1">
      <alignment horizontal="center" vertical="center" wrapText="1"/>
    </xf>
    <xf numFmtId="170" fontId="30" fillId="0" borderId="11" xfId="0" applyNumberFormat="1" applyFont="1" applyFill="1" applyBorder="1" applyAlignment="1">
      <alignment horizontal="center" vertical="center" wrapText="1"/>
    </xf>
    <xf numFmtId="170" fontId="30" fillId="0" borderId="13" xfId="0" applyNumberFormat="1" applyFont="1" applyFill="1" applyBorder="1" applyAlignment="1">
      <alignment horizontal="center" vertical="center" wrapText="1"/>
    </xf>
    <xf numFmtId="168" fontId="30" fillId="0" borderId="11" xfId="0" applyNumberFormat="1" applyFont="1" applyFill="1" applyBorder="1" applyAlignment="1">
      <alignment horizontal="center" vertical="center"/>
    </xf>
    <xf numFmtId="168" fontId="30" fillId="0" borderId="13" xfId="0" applyNumberFormat="1" applyFont="1" applyFill="1" applyBorder="1" applyAlignment="1">
      <alignment horizontal="center" vertical="center"/>
    </xf>
    <xf numFmtId="169" fontId="30" fillId="0" borderId="11" xfId="0" applyNumberFormat="1" applyFont="1" applyFill="1" applyBorder="1" applyAlignment="1">
      <alignment horizontal="center" vertical="center" wrapText="1"/>
    </xf>
    <xf numFmtId="169" fontId="30" fillId="0" borderId="13" xfId="0" applyNumberFormat="1" applyFont="1" applyFill="1" applyBorder="1" applyAlignment="1">
      <alignment horizontal="center" vertical="center" wrapText="1"/>
    </xf>
  </cellXfs>
  <cellStyles count="62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TableStyleLight1" xfId="622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2 2" xfId="48"/>
    <cellStyle name="Обычный 2" xfId="36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Финансовый 4" xfId="623"/>
    <cellStyle name="Хороший" xfId="43" builtinId="26" customBuiltin="1"/>
    <cellStyle name="Хороший 2" xfId="101"/>
  </cellStyles>
  <dxfs count="84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colors>
    <mruColors>
      <color rgb="FFFDEFFF"/>
      <color rgb="FFF6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Z218"/>
  <sheetViews>
    <sheetView tabSelected="1" view="pageBreakPreview" topLeftCell="A168" zoomScale="60" workbookViewId="0">
      <selection activeCell="M189" sqref="M189"/>
    </sheetView>
  </sheetViews>
  <sheetFormatPr defaultColWidth="9" defaultRowHeight="15.75"/>
  <cols>
    <col min="1" max="1" width="14.5" style="2" customWidth="1"/>
    <col min="2" max="2" width="46.5" style="2" customWidth="1"/>
    <col min="3" max="3" width="15.25" style="2" customWidth="1"/>
    <col min="4" max="4" width="12.375" style="2" customWidth="1"/>
    <col min="5" max="5" width="8.75" style="2" customWidth="1"/>
    <col min="6" max="6" width="11.5" style="2" customWidth="1"/>
    <col min="7" max="12" width="8.75" style="2" customWidth="1"/>
    <col min="13" max="13" width="12" style="2" customWidth="1"/>
    <col min="14" max="21" width="8.75" style="2" customWidth="1"/>
    <col min="22" max="22" width="9.375" style="2" customWidth="1"/>
    <col min="23" max="23" width="18.875" style="2" customWidth="1"/>
    <col min="24" max="16384" width="9" style="2"/>
  </cols>
  <sheetData>
    <row r="1" spans="1:52" ht="18.7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5"/>
      <c r="W1" s="6" t="s">
        <v>13</v>
      </c>
      <c r="Y1" s="1"/>
    </row>
    <row r="2" spans="1:52" ht="18.7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5"/>
      <c r="W2" s="8" t="s">
        <v>0</v>
      </c>
      <c r="Y2" s="1"/>
    </row>
    <row r="3" spans="1:52" ht="18.7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5"/>
      <c r="W3" s="8" t="s">
        <v>19</v>
      </c>
      <c r="Y3" s="1"/>
    </row>
    <row r="4" spans="1:52" s="4" customFormat="1" ht="18.75">
      <c r="A4" s="196" t="s">
        <v>440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3"/>
      <c r="Y4" s="13"/>
      <c r="Z4" s="13"/>
      <c r="AA4" s="13"/>
    </row>
    <row r="5" spans="1:52" s="4" customFormat="1" ht="18.75">
      <c r="A5" s="198" t="s">
        <v>435</v>
      </c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1"/>
      <c r="Y5" s="11"/>
      <c r="Z5" s="11"/>
      <c r="AA5" s="11"/>
      <c r="AB5" s="11"/>
    </row>
    <row r="6" spans="1:52" s="4" customFormat="1" ht="18.7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</row>
    <row r="7" spans="1:52" s="4" customFormat="1" ht="18.75">
      <c r="A7" s="198" t="s">
        <v>23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198"/>
      <c r="R7" s="198"/>
      <c r="S7" s="198"/>
      <c r="T7" s="198"/>
      <c r="U7" s="198"/>
      <c r="V7" s="198"/>
      <c r="W7" s="198"/>
      <c r="X7" s="11"/>
      <c r="Y7" s="11"/>
      <c r="Z7" s="11"/>
      <c r="AA7" s="11"/>
    </row>
    <row r="8" spans="1:52">
      <c r="A8" s="200" t="s">
        <v>15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7"/>
      <c r="Y8" s="7"/>
      <c r="Z8" s="7"/>
      <c r="AA8" s="7"/>
    </row>
    <row r="9" spans="1:52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52" ht="18.75">
      <c r="A10" s="201" t="s">
        <v>436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1"/>
      <c r="W10" s="201"/>
      <c r="X10" s="14"/>
      <c r="Y10" s="14"/>
      <c r="Z10" s="14"/>
      <c r="AA10" s="14"/>
    </row>
    <row r="11" spans="1:52" ht="18.75">
      <c r="AA11" s="8"/>
    </row>
    <row r="12" spans="1:52" ht="18.75">
      <c r="A12" s="199" t="s">
        <v>437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  <c r="P12" s="199"/>
      <c r="Q12" s="199"/>
      <c r="R12" s="199"/>
      <c r="S12" s="199"/>
      <c r="T12" s="199"/>
      <c r="U12" s="199"/>
      <c r="V12" s="199"/>
      <c r="W12" s="199"/>
      <c r="X12" s="15"/>
      <c r="Y12" s="15"/>
      <c r="Z12" s="15"/>
      <c r="AA12" s="15"/>
    </row>
    <row r="13" spans="1:52">
      <c r="A13" s="200" t="s">
        <v>16</v>
      </c>
      <c r="B13" s="200"/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7"/>
      <c r="Y13" s="7"/>
      <c r="Z13" s="7"/>
      <c r="AA13" s="7"/>
    </row>
    <row r="14" spans="1:52" ht="15.75" customHeight="1">
      <c r="A14" s="202"/>
      <c r="B14" s="202"/>
      <c r="C14" s="202"/>
      <c r="D14" s="202"/>
      <c r="E14" s="202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4"/>
      <c r="AU14" s="4"/>
      <c r="AV14" s="4"/>
      <c r="AW14" s="4"/>
      <c r="AX14" s="4"/>
    </row>
    <row r="15" spans="1:52" ht="53.25" customHeight="1">
      <c r="A15" s="193" t="s">
        <v>14</v>
      </c>
      <c r="B15" s="197" t="s">
        <v>9</v>
      </c>
      <c r="C15" s="197" t="s">
        <v>4</v>
      </c>
      <c r="D15" s="193" t="s">
        <v>21</v>
      </c>
      <c r="E15" s="192" t="s">
        <v>438</v>
      </c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205" t="s">
        <v>439</v>
      </c>
      <c r="T15" s="205"/>
      <c r="U15" s="205"/>
      <c r="V15" s="205"/>
      <c r="W15" s="197" t="s">
        <v>5</v>
      </c>
      <c r="X15" s="17"/>
      <c r="Y15" s="17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</row>
    <row r="16" spans="1:52" ht="13.5" customHeight="1">
      <c r="A16" s="194"/>
      <c r="B16" s="197"/>
      <c r="C16" s="197"/>
      <c r="D16" s="194"/>
      <c r="E16" s="192" t="s">
        <v>6</v>
      </c>
      <c r="F16" s="192"/>
      <c r="G16" s="192"/>
      <c r="H16" s="192"/>
      <c r="I16" s="192"/>
      <c r="J16" s="192"/>
      <c r="K16" s="192"/>
      <c r="L16" s="192" t="s">
        <v>7</v>
      </c>
      <c r="M16" s="192"/>
      <c r="N16" s="192"/>
      <c r="O16" s="192"/>
      <c r="P16" s="192"/>
      <c r="Q16" s="192"/>
      <c r="R16" s="192"/>
      <c r="S16" s="205"/>
      <c r="T16" s="205"/>
      <c r="U16" s="205"/>
      <c r="V16" s="205"/>
      <c r="W16" s="197"/>
      <c r="X16" s="17"/>
      <c r="Y16" s="17"/>
      <c r="Z16" s="18"/>
      <c r="AA16" s="18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</row>
    <row r="17" spans="1:52" ht="13.5" customHeight="1">
      <c r="A17" s="194"/>
      <c r="B17" s="197"/>
      <c r="C17" s="197"/>
      <c r="D17" s="194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205"/>
      <c r="T17" s="205"/>
      <c r="U17" s="205"/>
      <c r="V17" s="205"/>
      <c r="W17" s="197"/>
      <c r="X17" s="17"/>
      <c r="Y17" s="17"/>
      <c r="Z17" s="18"/>
      <c r="AA17" s="18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</row>
    <row r="18" spans="1:52" ht="43.5" customHeight="1">
      <c r="A18" s="194"/>
      <c r="B18" s="197"/>
      <c r="C18" s="197"/>
      <c r="D18" s="194"/>
      <c r="E18" s="19" t="s">
        <v>11</v>
      </c>
      <c r="F18" s="192" t="s">
        <v>10</v>
      </c>
      <c r="G18" s="192"/>
      <c r="H18" s="192"/>
      <c r="I18" s="192"/>
      <c r="J18" s="192"/>
      <c r="K18" s="192"/>
      <c r="L18" s="19" t="s">
        <v>11</v>
      </c>
      <c r="M18" s="192" t="s">
        <v>10</v>
      </c>
      <c r="N18" s="192"/>
      <c r="O18" s="192"/>
      <c r="P18" s="192"/>
      <c r="Q18" s="192"/>
      <c r="R18" s="192"/>
      <c r="S18" s="203" t="s">
        <v>11</v>
      </c>
      <c r="T18" s="204"/>
      <c r="U18" s="203" t="s">
        <v>10</v>
      </c>
      <c r="V18" s="204"/>
      <c r="W18" s="197"/>
      <c r="X18" s="17"/>
      <c r="Y18" s="17"/>
      <c r="Z18" s="18"/>
      <c r="AA18" s="18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</row>
    <row r="19" spans="1:52" ht="71.25" customHeight="1">
      <c r="A19" s="195"/>
      <c r="B19" s="197"/>
      <c r="C19" s="197"/>
      <c r="D19" s="195"/>
      <c r="E19" s="24" t="s">
        <v>20</v>
      </c>
      <c r="F19" s="24" t="s">
        <v>20</v>
      </c>
      <c r="G19" s="9" t="s">
        <v>2</v>
      </c>
      <c r="H19" s="9" t="s">
        <v>3</v>
      </c>
      <c r="I19" s="9" t="s">
        <v>12</v>
      </c>
      <c r="J19" s="9" t="s">
        <v>1</v>
      </c>
      <c r="K19" s="9" t="s">
        <v>8</v>
      </c>
      <c r="L19" s="24" t="s">
        <v>20</v>
      </c>
      <c r="M19" s="24" t="s">
        <v>20</v>
      </c>
      <c r="N19" s="9" t="s">
        <v>2</v>
      </c>
      <c r="O19" s="9" t="s">
        <v>3</v>
      </c>
      <c r="P19" s="9" t="s">
        <v>12</v>
      </c>
      <c r="Q19" s="9" t="s">
        <v>1</v>
      </c>
      <c r="R19" s="9" t="s">
        <v>8</v>
      </c>
      <c r="S19" s="23" t="s">
        <v>22</v>
      </c>
      <c r="T19" s="20" t="s">
        <v>17</v>
      </c>
      <c r="U19" s="23" t="s">
        <v>22</v>
      </c>
      <c r="V19" s="20" t="s">
        <v>17</v>
      </c>
      <c r="W19" s="197"/>
      <c r="X19" s="17"/>
      <c r="Y19" s="17"/>
      <c r="Z19" s="18"/>
      <c r="AA19" s="18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</row>
    <row r="20" spans="1:52">
      <c r="A20" s="21">
        <v>1</v>
      </c>
      <c r="B20" s="21">
        <v>2</v>
      </c>
      <c r="C20" s="21">
        <v>3</v>
      </c>
      <c r="D20" s="22">
        <v>4</v>
      </c>
      <c r="E20" s="21">
        <v>5</v>
      </c>
      <c r="F20" s="21">
        <f t="shared" ref="F20:W20" si="0">E20+1</f>
        <v>6</v>
      </c>
      <c r="G20" s="21">
        <f t="shared" si="0"/>
        <v>7</v>
      </c>
      <c r="H20" s="21">
        <f t="shared" si="0"/>
        <v>8</v>
      </c>
      <c r="I20" s="21">
        <f t="shared" si="0"/>
        <v>9</v>
      </c>
      <c r="J20" s="21">
        <f t="shared" si="0"/>
        <v>10</v>
      </c>
      <c r="K20" s="21">
        <f t="shared" si="0"/>
        <v>11</v>
      </c>
      <c r="L20" s="21">
        <f t="shared" si="0"/>
        <v>12</v>
      </c>
      <c r="M20" s="21">
        <f t="shared" si="0"/>
        <v>13</v>
      </c>
      <c r="N20" s="21">
        <f t="shared" si="0"/>
        <v>14</v>
      </c>
      <c r="O20" s="21">
        <f t="shared" si="0"/>
        <v>15</v>
      </c>
      <c r="P20" s="21">
        <f t="shared" si="0"/>
        <v>16</v>
      </c>
      <c r="Q20" s="21">
        <f t="shared" si="0"/>
        <v>17</v>
      </c>
      <c r="R20" s="21">
        <f t="shared" si="0"/>
        <v>18</v>
      </c>
      <c r="S20" s="21">
        <f t="shared" si="0"/>
        <v>19</v>
      </c>
      <c r="T20" s="21">
        <f t="shared" si="0"/>
        <v>20</v>
      </c>
      <c r="U20" s="21">
        <f t="shared" si="0"/>
        <v>21</v>
      </c>
      <c r="V20" s="21">
        <f t="shared" si="0"/>
        <v>22</v>
      </c>
      <c r="W20" s="21">
        <f t="shared" si="0"/>
        <v>23</v>
      </c>
      <c r="X20" s="17"/>
      <c r="Y20" s="17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</row>
    <row r="21" spans="1:52" ht="31.5">
      <c r="A21" s="26" t="s">
        <v>177</v>
      </c>
      <c r="B21" s="28" t="s">
        <v>18</v>
      </c>
      <c r="C21" s="27" t="s">
        <v>24</v>
      </c>
      <c r="D21" s="86">
        <f>IF(NOT(SUM(D24:D29)=0),SUM(D24:D29),"нд")</f>
        <v>133.989</v>
      </c>
      <c r="E21" s="86" t="str">
        <f t="shared" ref="E21" si="1">IF(NOT(SUM(E24:E29)=0),SUM(E24:E29),"нд")</f>
        <v>нд</v>
      </c>
      <c r="F21" s="86">
        <f t="shared" ref="F21:L21" si="2">IF(NOT(SUM(F24:F29)=0),SUM(F24:F29),"нд")</f>
        <v>30.61</v>
      </c>
      <c r="G21" s="86">
        <f t="shared" si="2"/>
        <v>7.24</v>
      </c>
      <c r="H21" s="86" t="str">
        <f t="shared" si="2"/>
        <v>нд</v>
      </c>
      <c r="I21" s="86">
        <f t="shared" si="2"/>
        <v>9.9179999999999993</v>
      </c>
      <c r="J21" s="86" t="str">
        <f t="shared" si="2"/>
        <v>нд</v>
      </c>
      <c r="K21" s="121">
        <f t="shared" si="2"/>
        <v>2</v>
      </c>
      <c r="L21" s="86" t="str">
        <f t="shared" si="2"/>
        <v>нд</v>
      </c>
      <c r="M21" s="86">
        <f t="shared" ref="M21:Q21" si="3">IF(NOT(SUM(M24:M29)=0),SUM(M24:M29),"нд")</f>
        <v>23.120999999999999</v>
      </c>
      <c r="N21" s="86">
        <f t="shared" si="3"/>
        <v>7.24</v>
      </c>
      <c r="O21" s="86" t="str">
        <f t="shared" si="3"/>
        <v>нд</v>
      </c>
      <c r="P21" s="86">
        <f t="shared" si="3"/>
        <v>8.6470000000000002</v>
      </c>
      <c r="Q21" s="86" t="str">
        <f t="shared" si="3"/>
        <v>нд</v>
      </c>
      <c r="R21" s="139">
        <f t="shared" ref="R21:T21" si="4">IF(NOT(SUM(R24:R29)=0),SUM(R24:R29),"нд")</f>
        <v>3</v>
      </c>
      <c r="S21" s="86" t="str">
        <f t="shared" si="4"/>
        <v>нд</v>
      </c>
      <c r="T21" s="86" t="str">
        <f t="shared" si="4"/>
        <v>нд</v>
      </c>
      <c r="U21" s="86">
        <f t="shared" ref="U21:U30" si="5">M21-F21</f>
        <v>-7.4890000000000008</v>
      </c>
      <c r="V21" s="121">
        <f>IF(M21&gt;0,(IF((SUM(F21)=0), 1,(M21/SUM(F21)-1))),(IF((SUM(F21)=0), 0,(M21/SUM(F21)-1))))*100</f>
        <v>-24.465860829794185</v>
      </c>
      <c r="W21" s="178" t="s">
        <v>434</v>
      </c>
      <c r="X21" s="169">
        <f>U22+U23</f>
        <v>-7.488999999999999</v>
      </c>
      <c r="Y21" s="169">
        <f>U25+U27+U29</f>
        <v>-7.4889999999999981</v>
      </c>
      <c r="Z21" s="169">
        <f>U72+U176+U186</f>
        <v>-7.4889999999999981</v>
      </c>
    </row>
    <row r="22" spans="1:52" ht="15.75" customHeight="1">
      <c r="A22" s="29"/>
      <c r="B22" s="30" t="s">
        <v>30</v>
      </c>
      <c r="C22" s="25" t="s">
        <v>24</v>
      </c>
      <c r="D22" s="87">
        <f>IF(NOT(SUM(D34,D77,D130,D160,D182,D188,D205)=0),SUM(D34,D77,D130,D160,D182,D188,D205),"нд")</f>
        <v>65.862000000000009</v>
      </c>
      <c r="E22" s="87" t="str">
        <f t="shared" ref="E22" si="6">IF(NOT(SUM(E34,E77,E130,E160,E182,E188,E205)=0),SUM(E34,E77,E130,E160,E182,E188,E205),"нд")</f>
        <v>нд</v>
      </c>
      <c r="F22" s="87">
        <f t="shared" ref="F22:L22" si="7">IF(NOT(SUM(F34,F77,F130,F160,F182,F188,F205)=0),SUM(F34,F77,F130,F160,F182,F188,F205),"нд")</f>
        <v>16.16</v>
      </c>
      <c r="G22" s="87">
        <f t="shared" si="7"/>
        <v>0.84000000000000008</v>
      </c>
      <c r="H22" s="87" t="str">
        <f t="shared" si="7"/>
        <v>нд</v>
      </c>
      <c r="I22" s="87">
        <f t="shared" si="7"/>
        <v>8.4179999999999993</v>
      </c>
      <c r="J22" s="87" t="str">
        <f t="shared" si="7"/>
        <v>нд</v>
      </c>
      <c r="K22" s="122">
        <f t="shared" si="7"/>
        <v>1</v>
      </c>
      <c r="L22" s="87" t="str">
        <f t="shared" si="7"/>
        <v>нд</v>
      </c>
      <c r="M22" s="87">
        <f t="shared" ref="M22:Q22" si="8">IF(NOT(SUM(M34,M77,M130,M160,M182,M188,M205)=0),SUM(M34,M77,M130,M160,M182,M188,M205),"нд")</f>
        <v>14.356000000000002</v>
      </c>
      <c r="N22" s="87">
        <f t="shared" si="8"/>
        <v>0.84000000000000008</v>
      </c>
      <c r="O22" s="87" t="str">
        <f t="shared" si="8"/>
        <v>нд</v>
      </c>
      <c r="P22" s="87">
        <f t="shared" si="8"/>
        <v>8.6470000000000002</v>
      </c>
      <c r="Q22" s="87" t="str">
        <f t="shared" si="8"/>
        <v>нд</v>
      </c>
      <c r="R22" s="140">
        <f t="shared" ref="R22:T22" si="9">IF(NOT(SUM(R34,R77,R130,R160,R182,R188,R205)=0),SUM(R34,R77,R130,R160,R182,R188,R205),"нд")</f>
        <v>2</v>
      </c>
      <c r="S22" s="87" t="str">
        <f t="shared" si="9"/>
        <v>нд</v>
      </c>
      <c r="T22" s="87" t="str">
        <f t="shared" si="9"/>
        <v>нд</v>
      </c>
      <c r="U22" s="87">
        <f t="shared" si="5"/>
        <v>-1.8039999999999985</v>
      </c>
      <c r="V22" s="122">
        <f>IF(M22&gt;0,(IF((SUM(F22)=0), 1,(M22/SUM(F22)-1))),(IF((SUM(F22)=0), 0,(M22/SUM(F22)-1))))*100</f>
        <v>-11.163366336633651</v>
      </c>
      <c r="W22" s="179" t="s">
        <v>434</v>
      </c>
    </row>
    <row r="23" spans="1:52" ht="31.15" customHeight="1">
      <c r="A23" s="37"/>
      <c r="B23" s="41" t="s">
        <v>73</v>
      </c>
      <c r="C23" s="39" t="s">
        <v>24</v>
      </c>
      <c r="D23" s="88">
        <f>IF(NOT(SUM(D36,D40,D70,D89,D177,D199,D211)=0),SUM(D36,D40,D70,D89,D177,D199,D211),"нд")</f>
        <v>68.12700000000001</v>
      </c>
      <c r="E23" s="88" t="str">
        <f t="shared" ref="E23" si="10">IF(NOT(SUM(E36,E40,E70,E89,E177,E199,E211)=0),SUM(E36,E40,E70,E89,E177,E199,E211),"нд")</f>
        <v>нд</v>
      </c>
      <c r="F23" s="88">
        <f t="shared" ref="F23:L23" si="11">IF(NOT(SUM(F36,F40,F70,F89,F177,F199,F211)=0),SUM(F36,F40,F70,F89,F177,F199,F211),"нд")</f>
        <v>14.450000000000001</v>
      </c>
      <c r="G23" s="88">
        <f t="shared" si="11"/>
        <v>6.4</v>
      </c>
      <c r="H23" s="88" t="str">
        <f t="shared" si="11"/>
        <v>нд</v>
      </c>
      <c r="I23" s="88">
        <f t="shared" si="11"/>
        <v>1.5</v>
      </c>
      <c r="J23" s="88" t="str">
        <f t="shared" si="11"/>
        <v>нд</v>
      </c>
      <c r="K23" s="123">
        <f t="shared" si="11"/>
        <v>1</v>
      </c>
      <c r="L23" s="88" t="str">
        <f t="shared" si="11"/>
        <v>нд</v>
      </c>
      <c r="M23" s="88">
        <f t="shared" ref="M23:Q23" si="12">IF(NOT(SUM(M36,M40,M70,M89,M177,M199,M211)=0),SUM(M36,M40,M70,M89,M177,M199,M211),"нд")</f>
        <v>8.7650000000000006</v>
      </c>
      <c r="N23" s="88">
        <f t="shared" si="12"/>
        <v>6.4</v>
      </c>
      <c r="O23" s="88" t="str">
        <f t="shared" si="12"/>
        <v>нд</v>
      </c>
      <c r="P23" s="88" t="str">
        <f t="shared" si="12"/>
        <v>нд</v>
      </c>
      <c r="Q23" s="88" t="str">
        <f t="shared" si="12"/>
        <v>нд</v>
      </c>
      <c r="R23" s="141">
        <f t="shared" ref="R23:T23" si="13">IF(NOT(SUM(R36,R40,R70,R89,R177,R199,R211)=0),SUM(R36,R40,R70,R89,R177,R199,R211),"нд")</f>
        <v>1</v>
      </c>
      <c r="S23" s="88" t="str">
        <f t="shared" si="13"/>
        <v>нд</v>
      </c>
      <c r="T23" s="88" t="str">
        <f t="shared" si="13"/>
        <v>нд</v>
      </c>
      <c r="U23" s="88">
        <f t="shared" si="5"/>
        <v>-5.6850000000000005</v>
      </c>
      <c r="V23" s="123">
        <f>IF(M23&gt;0,(IF((SUM(F23)=0), 1,(M23/SUM(F23)-1))),(IF((SUM(F23)=0), 0,(M23/SUM(F23)-1))))*100</f>
        <v>-39.34256055363322</v>
      </c>
      <c r="W23" s="180" t="s">
        <v>434</v>
      </c>
    </row>
    <row r="24" spans="1:52" ht="31.15" customHeight="1">
      <c r="A24" s="26" t="s">
        <v>178</v>
      </c>
      <c r="B24" s="28" t="s">
        <v>179</v>
      </c>
      <c r="C24" s="27" t="s">
        <v>24</v>
      </c>
      <c r="D24" s="86">
        <f>D31</f>
        <v>10.299000000000001</v>
      </c>
      <c r="E24" s="86" t="str">
        <f t="shared" ref="E24" si="14">E31</f>
        <v>нд</v>
      </c>
      <c r="F24" s="86" t="str">
        <f t="shared" ref="F24:L24" si="15">F31</f>
        <v>нд</v>
      </c>
      <c r="G24" s="86" t="str">
        <f t="shared" si="15"/>
        <v>нд</v>
      </c>
      <c r="H24" s="86" t="str">
        <f t="shared" si="15"/>
        <v>нд</v>
      </c>
      <c r="I24" s="86" t="str">
        <f t="shared" si="15"/>
        <v>нд</v>
      </c>
      <c r="J24" s="86" t="str">
        <f t="shared" si="15"/>
        <v>нд</v>
      </c>
      <c r="K24" s="121" t="str">
        <f t="shared" si="15"/>
        <v>нд</v>
      </c>
      <c r="L24" s="86" t="str">
        <f t="shared" si="15"/>
        <v>нд</v>
      </c>
      <c r="M24" s="86" t="str">
        <f t="shared" ref="M24:Q24" si="16">M31</f>
        <v>нд</v>
      </c>
      <c r="N24" s="86" t="str">
        <f t="shared" si="16"/>
        <v>нд</v>
      </c>
      <c r="O24" s="86" t="str">
        <f t="shared" si="16"/>
        <v>нд</v>
      </c>
      <c r="P24" s="86" t="str">
        <f t="shared" si="16"/>
        <v>нд</v>
      </c>
      <c r="Q24" s="86" t="str">
        <f t="shared" si="16"/>
        <v>нд</v>
      </c>
      <c r="R24" s="139" t="str">
        <f t="shared" ref="R24:T24" si="17">R31</f>
        <v>нд</v>
      </c>
      <c r="S24" s="86" t="str">
        <f t="shared" si="17"/>
        <v>нд</v>
      </c>
      <c r="T24" s="86" t="str">
        <f t="shared" si="17"/>
        <v>нд</v>
      </c>
      <c r="U24" s="86">
        <v>0</v>
      </c>
      <c r="V24" s="121">
        <v>0</v>
      </c>
      <c r="W24" s="178" t="str">
        <f>W31</f>
        <v>х</v>
      </c>
    </row>
    <row r="25" spans="1:52" ht="46.9" customHeight="1">
      <c r="A25" s="26" t="s">
        <v>180</v>
      </c>
      <c r="B25" s="28" t="s">
        <v>181</v>
      </c>
      <c r="C25" s="27" t="s">
        <v>24</v>
      </c>
      <c r="D25" s="86">
        <f>D72</f>
        <v>73.12</v>
      </c>
      <c r="E25" s="86" t="str">
        <f t="shared" ref="E25" si="18">E72</f>
        <v>нд</v>
      </c>
      <c r="F25" s="86">
        <f t="shared" ref="F25:L25" si="19">F72</f>
        <v>13.594999999999999</v>
      </c>
      <c r="G25" s="86">
        <f t="shared" si="19"/>
        <v>7.24</v>
      </c>
      <c r="H25" s="86" t="str">
        <f t="shared" si="19"/>
        <v>нд</v>
      </c>
      <c r="I25" s="86">
        <f t="shared" si="19"/>
        <v>5.9989999999999997</v>
      </c>
      <c r="J25" s="86" t="str">
        <f t="shared" si="19"/>
        <v>нд</v>
      </c>
      <c r="K25" s="121" t="str">
        <f t="shared" si="19"/>
        <v>нд</v>
      </c>
      <c r="L25" s="86" t="str">
        <f t="shared" si="19"/>
        <v>нд</v>
      </c>
      <c r="M25" s="86">
        <f t="shared" ref="M25:Q25" si="20">M72</f>
        <v>12.618</v>
      </c>
      <c r="N25" s="86">
        <f t="shared" si="20"/>
        <v>7.24</v>
      </c>
      <c r="O25" s="86" t="str">
        <f t="shared" si="20"/>
        <v>нд</v>
      </c>
      <c r="P25" s="86">
        <f t="shared" si="20"/>
        <v>5.6990000000000007</v>
      </c>
      <c r="Q25" s="86" t="str">
        <f t="shared" si="20"/>
        <v>нд</v>
      </c>
      <c r="R25" s="139" t="str">
        <f t="shared" ref="R25:T25" si="21">R72</f>
        <v>нд</v>
      </c>
      <c r="S25" s="86" t="str">
        <f t="shared" si="21"/>
        <v>нд</v>
      </c>
      <c r="T25" s="86" t="str">
        <f t="shared" si="21"/>
        <v>нд</v>
      </c>
      <c r="U25" s="86">
        <f t="shared" si="5"/>
        <v>-0.97699999999999854</v>
      </c>
      <c r="V25" s="121">
        <f>IF(M25&gt;0,(IF((SUM(F25)=0), 1,(M25/SUM(F25)-1))),(IF((SUM(F25)=0), 0,(M25/SUM(F25)-1))))*100</f>
        <v>-7.1864656123574733</v>
      </c>
      <c r="W25" s="178" t="str">
        <f>W72</f>
        <v>х</v>
      </c>
    </row>
    <row r="26" spans="1:52" ht="78.75" customHeight="1">
      <c r="A26" s="26" t="s">
        <v>182</v>
      </c>
      <c r="B26" s="28" t="s">
        <v>183</v>
      </c>
      <c r="C26" s="27" t="s">
        <v>24</v>
      </c>
      <c r="D26" s="86" t="str">
        <f>D171</f>
        <v>нд</v>
      </c>
      <c r="E26" s="86" t="str">
        <f t="shared" ref="E26" si="22">E171</f>
        <v>нд</v>
      </c>
      <c r="F26" s="86" t="str">
        <f t="shared" ref="F26:L26" si="23">F171</f>
        <v>нд</v>
      </c>
      <c r="G26" s="86" t="str">
        <f t="shared" si="23"/>
        <v>нд</v>
      </c>
      <c r="H26" s="86" t="str">
        <f t="shared" si="23"/>
        <v>нд</v>
      </c>
      <c r="I26" s="86" t="str">
        <f t="shared" si="23"/>
        <v>нд</v>
      </c>
      <c r="J26" s="86" t="str">
        <f t="shared" si="23"/>
        <v>нд</v>
      </c>
      <c r="K26" s="121" t="str">
        <f t="shared" si="23"/>
        <v>нд</v>
      </c>
      <c r="L26" s="86" t="str">
        <f t="shared" si="23"/>
        <v>нд</v>
      </c>
      <c r="M26" s="86" t="str">
        <f t="shared" ref="M26:Q26" si="24">M171</f>
        <v>нд</v>
      </c>
      <c r="N26" s="86" t="str">
        <f t="shared" si="24"/>
        <v>нд</v>
      </c>
      <c r="O26" s="86" t="str">
        <f t="shared" si="24"/>
        <v>нд</v>
      </c>
      <c r="P26" s="86" t="str">
        <f t="shared" si="24"/>
        <v>нд</v>
      </c>
      <c r="Q26" s="86" t="str">
        <f t="shared" si="24"/>
        <v>нд</v>
      </c>
      <c r="R26" s="139" t="str">
        <f t="shared" ref="R26:T26" si="25">R171</f>
        <v>нд</v>
      </c>
      <c r="S26" s="86" t="str">
        <f t="shared" si="25"/>
        <v>нд</v>
      </c>
      <c r="T26" s="86" t="str">
        <f t="shared" si="25"/>
        <v>нд</v>
      </c>
      <c r="U26" s="86">
        <v>0</v>
      </c>
      <c r="V26" s="121">
        <v>0</v>
      </c>
      <c r="W26" s="178" t="str">
        <f>W171</f>
        <v>х</v>
      </c>
    </row>
    <row r="27" spans="1:52" ht="46.9" customHeight="1">
      <c r="A27" s="26" t="s">
        <v>184</v>
      </c>
      <c r="B27" s="28" t="s">
        <v>185</v>
      </c>
      <c r="C27" s="27" t="s">
        <v>24</v>
      </c>
      <c r="D27" s="86">
        <f>D176</f>
        <v>32.333000000000006</v>
      </c>
      <c r="E27" s="86" t="str">
        <f t="shared" ref="E27" si="26">E176</f>
        <v>нд</v>
      </c>
      <c r="F27" s="86">
        <f t="shared" ref="F27:L27" si="27">F176</f>
        <v>12.27</v>
      </c>
      <c r="G27" s="86" t="str">
        <f t="shared" si="27"/>
        <v>нд</v>
      </c>
      <c r="H27" s="86" t="str">
        <f t="shared" si="27"/>
        <v>нд</v>
      </c>
      <c r="I27" s="86">
        <f t="shared" si="27"/>
        <v>3.919</v>
      </c>
      <c r="J27" s="86" t="str">
        <f t="shared" si="27"/>
        <v>нд</v>
      </c>
      <c r="K27" s="121" t="str">
        <f t="shared" si="27"/>
        <v>нд</v>
      </c>
      <c r="L27" s="86" t="str">
        <f t="shared" si="27"/>
        <v>нд</v>
      </c>
      <c r="M27" s="86">
        <f t="shared" ref="M27:T27" si="28">M176</f>
        <v>6.1000000000000005</v>
      </c>
      <c r="N27" s="86" t="str">
        <f t="shared" si="28"/>
        <v>нд</v>
      </c>
      <c r="O27" s="86" t="str">
        <f t="shared" si="28"/>
        <v>нд</v>
      </c>
      <c r="P27" s="86">
        <f t="shared" si="28"/>
        <v>2.948</v>
      </c>
      <c r="Q27" s="86" t="str">
        <f t="shared" si="28"/>
        <v>нд</v>
      </c>
      <c r="R27" s="139">
        <f t="shared" si="28"/>
        <v>2</v>
      </c>
      <c r="S27" s="86" t="str">
        <f t="shared" si="28"/>
        <v>нд</v>
      </c>
      <c r="T27" s="86" t="str">
        <f t="shared" si="28"/>
        <v>нд</v>
      </c>
      <c r="U27" s="86">
        <f t="shared" si="5"/>
        <v>-6.169999999999999</v>
      </c>
      <c r="V27" s="121">
        <f>IF(M27&gt;0,(IF((SUM(F27)=0), 1,(M27/SUM(F27)-1))),(IF((SUM(F27)=0), 0,(M27/SUM(F27)-1))))*100</f>
        <v>-50.285248573757123</v>
      </c>
      <c r="W27" s="178" t="str">
        <f>W176</f>
        <v>х</v>
      </c>
    </row>
    <row r="28" spans="1:52" ht="46.9" customHeight="1">
      <c r="A28" s="26" t="s">
        <v>186</v>
      </c>
      <c r="B28" s="28" t="s">
        <v>187</v>
      </c>
      <c r="C28" s="27" t="s">
        <v>24</v>
      </c>
      <c r="D28" s="86" t="str">
        <f>D184</f>
        <v>нд</v>
      </c>
      <c r="E28" s="86" t="str">
        <f t="shared" ref="E28" si="29">E184</f>
        <v>нд</v>
      </c>
      <c r="F28" s="86" t="str">
        <f t="shared" ref="F28:L28" si="30">F184</f>
        <v>нд</v>
      </c>
      <c r="G28" s="86" t="str">
        <f t="shared" si="30"/>
        <v>нд</v>
      </c>
      <c r="H28" s="86" t="str">
        <f t="shared" si="30"/>
        <v>нд</v>
      </c>
      <c r="I28" s="86" t="str">
        <f t="shared" si="30"/>
        <v>нд</v>
      </c>
      <c r="J28" s="86" t="str">
        <f t="shared" si="30"/>
        <v>нд</v>
      </c>
      <c r="K28" s="121" t="str">
        <f t="shared" si="30"/>
        <v>нд</v>
      </c>
      <c r="L28" s="86" t="str">
        <f t="shared" si="30"/>
        <v>нд</v>
      </c>
      <c r="M28" s="86" t="str">
        <f t="shared" ref="M28:Q28" si="31">M184</f>
        <v>нд</v>
      </c>
      <c r="N28" s="86" t="str">
        <f t="shared" si="31"/>
        <v>нд</v>
      </c>
      <c r="O28" s="86" t="str">
        <f t="shared" si="31"/>
        <v>нд</v>
      </c>
      <c r="P28" s="86" t="str">
        <f t="shared" si="31"/>
        <v>нд</v>
      </c>
      <c r="Q28" s="86" t="str">
        <f t="shared" si="31"/>
        <v>нд</v>
      </c>
      <c r="R28" s="139" t="str">
        <f t="shared" ref="R28:T28" si="32">R184</f>
        <v>нд</v>
      </c>
      <c r="S28" s="86" t="str">
        <f t="shared" si="32"/>
        <v>нд</v>
      </c>
      <c r="T28" s="86" t="str">
        <f t="shared" si="32"/>
        <v>нд</v>
      </c>
      <c r="U28" s="86">
        <v>0</v>
      </c>
      <c r="V28" s="121">
        <v>0</v>
      </c>
      <c r="W28" s="178" t="str">
        <f>W184</f>
        <v>х</v>
      </c>
    </row>
    <row r="29" spans="1:52" ht="31.15" customHeight="1">
      <c r="A29" s="26" t="s">
        <v>188</v>
      </c>
      <c r="B29" s="28" t="s">
        <v>189</v>
      </c>
      <c r="C29" s="27" t="s">
        <v>24</v>
      </c>
      <c r="D29" s="86">
        <f>D186</f>
        <v>18.236999999999998</v>
      </c>
      <c r="E29" s="86" t="str">
        <f t="shared" ref="E29" si="33">E186</f>
        <v>нд</v>
      </c>
      <c r="F29" s="86">
        <f t="shared" ref="F29:L29" si="34">F186</f>
        <v>4.7450000000000001</v>
      </c>
      <c r="G29" s="86" t="str">
        <f t="shared" si="34"/>
        <v>нд</v>
      </c>
      <c r="H29" s="86" t="str">
        <f t="shared" si="34"/>
        <v>нд</v>
      </c>
      <c r="I29" s="86" t="str">
        <f t="shared" si="34"/>
        <v>нд</v>
      </c>
      <c r="J29" s="86" t="str">
        <f t="shared" si="34"/>
        <v>нд</v>
      </c>
      <c r="K29" s="121">
        <f t="shared" si="34"/>
        <v>2</v>
      </c>
      <c r="L29" s="86" t="str">
        <f t="shared" si="34"/>
        <v>нд</v>
      </c>
      <c r="M29" s="86">
        <f t="shared" ref="M29:Q29" si="35">M186</f>
        <v>4.4029999999999996</v>
      </c>
      <c r="N29" s="86" t="str">
        <f t="shared" si="35"/>
        <v>нд</v>
      </c>
      <c r="O29" s="86" t="str">
        <f t="shared" si="35"/>
        <v>нд</v>
      </c>
      <c r="P29" s="86" t="str">
        <f t="shared" si="35"/>
        <v>нд</v>
      </c>
      <c r="Q29" s="86" t="str">
        <f t="shared" si="35"/>
        <v>нд</v>
      </c>
      <c r="R29" s="139">
        <f t="shared" ref="R29:T29" si="36">R186</f>
        <v>1</v>
      </c>
      <c r="S29" s="86" t="str">
        <f t="shared" si="36"/>
        <v>нд</v>
      </c>
      <c r="T29" s="86" t="str">
        <f t="shared" si="36"/>
        <v>нд</v>
      </c>
      <c r="U29" s="86">
        <f t="shared" si="5"/>
        <v>-0.34200000000000053</v>
      </c>
      <c r="V29" s="121">
        <f>IF(M29&gt;0,(IF((SUM(F29)=0), 1,(M29/SUM(F29)-1))),(IF((SUM(F29)=0), 0,(M29/SUM(F29)-1))))*100</f>
        <v>-7.2075869336143406</v>
      </c>
      <c r="W29" s="178" t="str">
        <f>W186</f>
        <v>х</v>
      </c>
    </row>
    <row r="30" spans="1:52">
      <c r="A30" s="44" t="s">
        <v>190</v>
      </c>
      <c r="B30" s="45" t="s">
        <v>191</v>
      </c>
      <c r="C30" s="46" t="s">
        <v>24</v>
      </c>
      <c r="D30" s="89">
        <f>D21</f>
        <v>133.989</v>
      </c>
      <c r="E30" s="89" t="str">
        <f t="shared" ref="E30" si="37">E21</f>
        <v>нд</v>
      </c>
      <c r="F30" s="89">
        <f t="shared" ref="F30:L30" si="38">F21</f>
        <v>30.61</v>
      </c>
      <c r="G30" s="89">
        <f t="shared" si="38"/>
        <v>7.24</v>
      </c>
      <c r="H30" s="89" t="str">
        <f t="shared" si="38"/>
        <v>нд</v>
      </c>
      <c r="I30" s="89">
        <f t="shared" si="38"/>
        <v>9.9179999999999993</v>
      </c>
      <c r="J30" s="89" t="str">
        <f t="shared" si="38"/>
        <v>нд</v>
      </c>
      <c r="K30" s="124">
        <f t="shared" si="38"/>
        <v>2</v>
      </c>
      <c r="L30" s="89" t="str">
        <f t="shared" si="38"/>
        <v>нд</v>
      </c>
      <c r="M30" s="89">
        <f t="shared" ref="M30" si="39">M21</f>
        <v>23.120999999999999</v>
      </c>
      <c r="N30" s="89">
        <f t="shared" ref="N30:Q30" si="40">N21</f>
        <v>7.24</v>
      </c>
      <c r="O30" s="89" t="str">
        <f t="shared" si="40"/>
        <v>нд</v>
      </c>
      <c r="P30" s="89">
        <f t="shared" si="40"/>
        <v>8.6470000000000002</v>
      </c>
      <c r="Q30" s="89" t="str">
        <f t="shared" si="40"/>
        <v>нд</v>
      </c>
      <c r="R30" s="142">
        <f t="shared" ref="R30:T30" si="41">R21</f>
        <v>3</v>
      </c>
      <c r="S30" s="89" t="str">
        <f t="shared" si="41"/>
        <v>нд</v>
      </c>
      <c r="T30" s="89" t="str">
        <f t="shared" si="41"/>
        <v>нд</v>
      </c>
      <c r="U30" s="89">
        <f t="shared" si="5"/>
        <v>-7.4890000000000008</v>
      </c>
      <c r="V30" s="132">
        <f>IF(M30&gt;0,(IF((SUM(F30)=0), 1,(M30/SUM(F30)-1))),(IF((SUM(F30)=0), 0,(M30/SUM(F30)-1))))*100</f>
        <v>-24.465860829794185</v>
      </c>
      <c r="W30" s="181" t="s">
        <v>434</v>
      </c>
    </row>
    <row r="31" spans="1:52" ht="31.5">
      <c r="A31" s="47" t="s">
        <v>26</v>
      </c>
      <c r="B31" s="48" t="s">
        <v>192</v>
      </c>
      <c r="C31" s="49" t="s">
        <v>24</v>
      </c>
      <c r="D31" s="90">
        <f>IF(NOT(SUM(D32,D46,D51,D66)=0),SUM(D32,D46,D51,D66),"нд")</f>
        <v>10.299000000000001</v>
      </c>
      <c r="E31" s="90" t="str">
        <f t="shared" ref="E31" si="42">IF(NOT(SUM(E32,E46,E51,E66)=0),SUM(E32,E46,E51,E66),"нд")</f>
        <v>нд</v>
      </c>
      <c r="F31" s="90" t="str">
        <f t="shared" ref="F31:L31" si="43">IF(NOT(SUM(F32,F46,F51,F66)=0),SUM(F32,F46,F51,F66),"нд")</f>
        <v>нд</v>
      </c>
      <c r="G31" s="90" t="str">
        <f t="shared" si="43"/>
        <v>нд</v>
      </c>
      <c r="H31" s="90" t="str">
        <f t="shared" si="43"/>
        <v>нд</v>
      </c>
      <c r="I31" s="90" t="str">
        <f t="shared" si="43"/>
        <v>нд</v>
      </c>
      <c r="J31" s="90" t="str">
        <f t="shared" si="43"/>
        <v>нд</v>
      </c>
      <c r="K31" s="125" t="str">
        <f t="shared" si="43"/>
        <v>нд</v>
      </c>
      <c r="L31" s="90" t="str">
        <f t="shared" si="43"/>
        <v>нд</v>
      </c>
      <c r="M31" s="90" t="str">
        <f t="shared" ref="M31:Q31" si="44">IF(NOT(SUM(M32,M46,M51,M66)=0),SUM(M32,M46,M51,M66),"нд")</f>
        <v>нд</v>
      </c>
      <c r="N31" s="90" t="str">
        <f t="shared" si="44"/>
        <v>нд</v>
      </c>
      <c r="O31" s="90" t="str">
        <f t="shared" si="44"/>
        <v>нд</v>
      </c>
      <c r="P31" s="90" t="str">
        <f t="shared" si="44"/>
        <v>нд</v>
      </c>
      <c r="Q31" s="90" t="str">
        <f t="shared" si="44"/>
        <v>нд</v>
      </c>
      <c r="R31" s="144" t="str">
        <f t="shared" ref="R31:T31" si="45">IF(NOT(SUM(R32,R46,R51,R66)=0),SUM(R32,R46,R51,R66),"нд")</f>
        <v>нд</v>
      </c>
      <c r="S31" s="90" t="str">
        <f t="shared" si="45"/>
        <v>нд</v>
      </c>
      <c r="T31" s="90" t="str">
        <f t="shared" si="45"/>
        <v>нд</v>
      </c>
      <c r="U31" s="90">
        <v>0</v>
      </c>
      <c r="V31" s="90">
        <v>0</v>
      </c>
      <c r="W31" s="182" t="s">
        <v>434</v>
      </c>
    </row>
    <row r="32" spans="1:52" ht="47.25">
      <c r="A32" s="50" t="s">
        <v>27</v>
      </c>
      <c r="B32" s="51" t="s">
        <v>193</v>
      </c>
      <c r="C32" s="52" t="s">
        <v>24</v>
      </c>
      <c r="D32" s="91">
        <f>IF(NOT(SUM(D33,D39,D44)=0),SUM(D33,D39,D44),"нд")</f>
        <v>10.074000000000002</v>
      </c>
      <c r="E32" s="91" t="str">
        <f t="shared" ref="E32" si="46">IF(NOT(SUM(E33,E39,E44)=0),SUM(E33,E39,E44),"нд")</f>
        <v>нд</v>
      </c>
      <c r="F32" s="91" t="str">
        <f t="shared" ref="F32:L32" si="47">IF(NOT(SUM(F33,F39,F44)=0),SUM(F33,F39,F44),"нд")</f>
        <v>нд</v>
      </c>
      <c r="G32" s="91" t="str">
        <f t="shared" si="47"/>
        <v>нд</v>
      </c>
      <c r="H32" s="91" t="str">
        <f t="shared" si="47"/>
        <v>нд</v>
      </c>
      <c r="I32" s="91" t="str">
        <f t="shared" si="47"/>
        <v>нд</v>
      </c>
      <c r="J32" s="91" t="str">
        <f t="shared" si="47"/>
        <v>нд</v>
      </c>
      <c r="K32" s="126" t="str">
        <f t="shared" si="47"/>
        <v>нд</v>
      </c>
      <c r="L32" s="91" t="str">
        <f t="shared" si="47"/>
        <v>нд</v>
      </c>
      <c r="M32" s="91" t="str">
        <f t="shared" ref="M32" si="48">IF(NOT(SUM(M33,M39,M44)=0),SUM(M33,M39,M44),"нд")</f>
        <v>нд</v>
      </c>
      <c r="N32" s="91" t="str">
        <f t="shared" ref="N32:Q32" si="49">IF(NOT(SUM(N33,N39,N44)=0),SUM(N33,N39,N44),"нд")</f>
        <v>нд</v>
      </c>
      <c r="O32" s="91" t="str">
        <f t="shared" si="49"/>
        <v>нд</v>
      </c>
      <c r="P32" s="91" t="str">
        <f t="shared" si="49"/>
        <v>нд</v>
      </c>
      <c r="Q32" s="91" t="str">
        <f t="shared" si="49"/>
        <v>нд</v>
      </c>
      <c r="R32" s="145" t="str">
        <f t="shared" ref="R32:T32" si="50">IF(NOT(SUM(R33,R39,R44)=0),SUM(R33,R39,R44),"нд")</f>
        <v>нд</v>
      </c>
      <c r="S32" s="91" t="str">
        <f t="shared" si="50"/>
        <v>нд</v>
      </c>
      <c r="T32" s="91" t="str">
        <f t="shared" si="50"/>
        <v>нд</v>
      </c>
      <c r="U32" s="91">
        <v>0</v>
      </c>
      <c r="V32" s="91">
        <v>0</v>
      </c>
      <c r="W32" s="183" t="s">
        <v>434</v>
      </c>
    </row>
    <row r="33" spans="1:23" ht="78" customHeight="1">
      <c r="A33" s="53" t="s">
        <v>28</v>
      </c>
      <c r="B33" s="54" t="s">
        <v>194</v>
      </c>
      <c r="C33" s="55" t="s">
        <v>24</v>
      </c>
      <c r="D33" s="92">
        <f>IF(NOT(SUM(D34,D36)=0),SUM(D34,D36),"нд")</f>
        <v>3.0040000000000004</v>
      </c>
      <c r="E33" s="92" t="str">
        <f t="shared" ref="E33" si="51">IF(NOT(SUM(E34,E36)=0),SUM(E34,E36),"нд")</f>
        <v>нд</v>
      </c>
      <c r="F33" s="92" t="str">
        <f t="shared" ref="F33:L33" si="52">IF(NOT(SUM(F34,F36)=0),SUM(F34,F36),"нд")</f>
        <v>нд</v>
      </c>
      <c r="G33" s="92" t="str">
        <f t="shared" si="52"/>
        <v>нд</v>
      </c>
      <c r="H33" s="92" t="str">
        <f t="shared" si="52"/>
        <v>нд</v>
      </c>
      <c r="I33" s="92" t="str">
        <f t="shared" si="52"/>
        <v>нд</v>
      </c>
      <c r="J33" s="92" t="str">
        <f t="shared" si="52"/>
        <v>нд</v>
      </c>
      <c r="K33" s="127" t="str">
        <f t="shared" si="52"/>
        <v>нд</v>
      </c>
      <c r="L33" s="92" t="str">
        <f t="shared" si="52"/>
        <v>нд</v>
      </c>
      <c r="M33" s="92" t="str">
        <f t="shared" ref="M33" si="53">IF(NOT(SUM(M34,M36)=0),SUM(M34,M36),"нд")</f>
        <v>нд</v>
      </c>
      <c r="N33" s="92" t="str">
        <f t="shared" ref="N33:Q33" si="54">IF(NOT(SUM(N34,N36)=0),SUM(N34,N36),"нд")</f>
        <v>нд</v>
      </c>
      <c r="O33" s="92" t="str">
        <f t="shared" si="54"/>
        <v>нд</v>
      </c>
      <c r="P33" s="92" t="str">
        <f t="shared" si="54"/>
        <v>нд</v>
      </c>
      <c r="Q33" s="92" t="str">
        <f t="shared" si="54"/>
        <v>нд</v>
      </c>
      <c r="R33" s="146" t="str">
        <f t="shared" ref="R33:T33" si="55">IF(NOT(SUM(R34,R36)=0),SUM(R34,R36),"нд")</f>
        <v>нд</v>
      </c>
      <c r="S33" s="92" t="str">
        <f t="shared" si="55"/>
        <v>нд</v>
      </c>
      <c r="T33" s="92" t="str">
        <f t="shared" si="55"/>
        <v>нд</v>
      </c>
      <c r="U33" s="92">
        <v>0</v>
      </c>
      <c r="V33" s="103">
        <v>0</v>
      </c>
      <c r="W33" s="184" t="s">
        <v>434</v>
      </c>
    </row>
    <row r="34" spans="1:23" ht="15.75" customHeight="1">
      <c r="A34" s="29" t="s">
        <v>29</v>
      </c>
      <c r="B34" s="30" t="s">
        <v>30</v>
      </c>
      <c r="C34" s="25" t="s">
        <v>24</v>
      </c>
      <c r="D34" s="87">
        <f t="shared" ref="D34:E34" si="56">IF(NOT(SUM(D35:D35)=0),SUM(D35:D35),"нд")</f>
        <v>1.9770000000000001</v>
      </c>
      <c r="E34" s="87" t="str">
        <f t="shared" si="56"/>
        <v>нд</v>
      </c>
      <c r="F34" s="87" t="str">
        <f t="shared" ref="F34:K34" si="57">IF(NOT(SUM(F35:F35)=0),SUM(F35:F35),"нд")</f>
        <v>нд</v>
      </c>
      <c r="G34" s="87" t="str">
        <f t="shared" si="57"/>
        <v>нд</v>
      </c>
      <c r="H34" s="87" t="str">
        <f t="shared" si="57"/>
        <v>нд</v>
      </c>
      <c r="I34" s="87" t="str">
        <f t="shared" si="57"/>
        <v>нд</v>
      </c>
      <c r="J34" s="87" t="str">
        <f t="shared" si="57"/>
        <v>нд</v>
      </c>
      <c r="K34" s="122" t="str">
        <f t="shared" si="57"/>
        <v>нд</v>
      </c>
      <c r="L34" s="87" t="str">
        <f t="shared" ref="L34:T34" si="58">IF(NOT(SUM(L35:L35)=0),SUM(L35:L35),"нд")</f>
        <v>нд</v>
      </c>
      <c r="M34" s="87" t="str">
        <f t="shared" si="58"/>
        <v>нд</v>
      </c>
      <c r="N34" s="87" t="str">
        <f t="shared" si="58"/>
        <v>нд</v>
      </c>
      <c r="O34" s="87" t="str">
        <f t="shared" si="58"/>
        <v>нд</v>
      </c>
      <c r="P34" s="87" t="str">
        <f t="shared" si="58"/>
        <v>нд</v>
      </c>
      <c r="Q34" s="87" t="str">
        <f t="shared" si="58"/>
        <v>нд</v>
      </c>
      <c r="R34" s="140" t="str">
        <f t="shared" ref="R34" si="59">IF(NOT(SUM(R35:R35)=0),SUM(R35:R35),"нд")</f>
        <v>нд</v>
      </c>
      <c r="S34" s="87" t="str">
        <f t="shared" si="58"/>
        <v>нд</v>
      </c>
      <c r="T34" s="87" t="str">
        <f t="shared" si="58"/>
        <v>нд</v>
      </c>
      <c r="U34" s="87">
        <v>0</v>
      </c>
      <c r="V34" s="104">
        <v>0</v>
      </c>
      <c r="W34" s="179" t="s">
        <v>434</v>
      </c>
    </row>
    <row r="35" spans="1:23" ht="136.15" customHeight="1">
      <c r="A35" s="56" t="s">
        <v>195</v>
      </c>
      <c r="B35" s="57" t="s">
        <v>196</v>
      </c>
      <c r="C35" s="58" t="s">
        <v>197</v>
      </c>
      <c r="D35" s="105">
        <v>1.9770000000000001</v>
      </c>
      <c r="E35" s="93" t="s">
        <v>25</v>
      </c>
      <c r="F35" s="93" t="s">
        <v>25</v>
      </c>
      <c r="G35" s="93" t="s">
        <v>25</v>
      </c>
      <c r="H35" s="93" t="s">
        <v>25</v>
      </c>
      <c r="I35" s="93" t="s">
        <v>25</v>
      </c>
      <c r="J35" s="93" t="s">
        <v>25</v>
      </c>
      <c r="K35" s="93" t="s">
        <v>25</v>
      </c>
      <c r="L35" s="93" t="s">
        <v>25</v>
      </c>
      <c r="M35" s="93" t="s">
        <v>25</v>
      </c>
      <c r="N35" s="93" t="s">
        <v>25</v>
      </c>
      <c r="O35" s="93" t="s">
        <v>25</v>
      </c>
      <c r="P35" s="93" t="s">
        <v>25</v>
      </c>
      <c r="Q35" s="93" t="s">
        <v>25</v>
      </c>
      <c r="R35" s="138" t="s">
        <v>25</v>
      </c>
      <c r="S35" s="93" t="s">
        <v>25</v>
      </c>
      <c r="T35" s="93" t="s">
        <v>25</v>
      </c>
      <c r="U35" s="108">
        <v>0</v>
      </c>
      <c r="V35" s="107">
        <v>0</v>
      </c>
      <c r="W35" s="185" t="s">
        <v>451</v>
      </c>
    </row>
    <row r="36" spans="1:23" ht="31.15" customHeight="1">
      <c r="A36" s="37" t="s">
        <v>49</v>
      </c>
      <c r="B36" s="41" t="s">
        <v>73</v>
      </c>
      <c r="C36" s="39" t="s">
        <v>24</v>
      </c>
      <c r="D36" s="88">
        <f t="shared" ref="D36:E36" si="60">IF(NOT(SUM(D37:D38)=0),SUM(D37:D38),"нд")</f>
        <v>1.0270000000000001</v>
      </c>
      <c r="E36" s="88" t="str">
        <f t="shared" si="60"/>
        <v>нд</v>
      </c>
      <c r="F36" s="88" t="str">
        <f t="shared" ref="F36:L36" si="61">IF(NOT(SUM(F37:F38)=0),SUM(F37:F38),"нд")</f>
        <v>нд</v>
      </c>
      <c r="G36" s="88" t="str">
        <f t="shared" si="61"/>
        <v>нд</v>
      </c>
      <c r="H36" s="88" t="str">
        <f t="shared" si="61"/>
        <v>нд</v>
      </c>
      <c r="I36" s="88" t="str">
        <f t="shared" si="61"/>
        <v>нд</v>
      </c>
      <c r="J36" s="88" t="str">
        <f t="shared" si="61"/>
        <v>нд</v>
      </c>
      <c r="K36" s="123" t="str">
        <f t="shared" si="61"/>
        <v>нд</v>
      </c>
      <c r="L36" s="88" t="str">
        <f t="shared" si="61"/>
        <v>нд</v>
      </c>
      <c r="M36" s="88" t="str">
        <f t="shared" ref="M36" si="62">IF(NOT(SUM(M37:M38)=0),SUM(M37:M38),"нд")</f>
        <v>нд</v>
      </c>
      <c r="N36" s="88" t="str">
        <f t="shared" ref="N36:Q36" si="63">IF(NOT(SUM(N37:N38)=0),SUM(N37:N38),"нд")</f>
        <v>нд</v>
      </c>
      <c r="O36" s="88" t="str">
        <f t="shared" si="63"/>
        <v>нд</v>
      </c>
      <c r="P36" s="88" t="str">
        <f t="shared" si="63"/>
        <v>нд</v>
      </c>
      <c r="Q36" s="88" t="str">
        <f t="shared" si="63"/>
        <v>нд</v>
      </c>
      <c r="R36" s="141" t="str">
        <f t="shared" ref="R36:T36" si="64">IF(NOT(SUM(R37:R38)=0),SUM(R37:R38),"нд")</f>
        <v>нд</v>
      </c>
      <c r="S36" s="88" t="str">
        <f t="shared" si="64"/>
        <v>нд</v>
      </c>
      <c r="T36" s="88" t="str">
        <f t="shared" si="64"/>
        <v>нд</v>
      </c>
      <c r="U36" s="88">
        <v>0</v>
      </c>
      <c r="V36" s="109">
        <v>0</v>
      </c>
      <c r="W36" s="180" t="s">
        <v>434</v>
      </c>
    </row>
    <row r="37" spans="1:23" ht="46.9" customHeight="1">
      <c r="A37" s="32" t="s">
        <v>198</v>
      </c>
      <c r="B37" s="59" t="s">
        <v>167</v>
      </c>
      <c r="C37" s="60" t="s">
        <v>168</v>
      </c>
      <c r="D37" s="98">
        <v>0.193</v>
      </c>
      <c r="E37" s="93" t="s">
        <v>25</v>
      </c>
      <c r="F37" s="93" t="s">
        <v>25</v>
      </c>
      <c r="G37" s="93" t="s">
        <v>25</v>
      </c>
      <c r="H37" s="93" t="s">
        <v>25</v>
      </c>
      <c r="I37" s="93" t="s">
        <v>25</v>
      </c>
      <c r="J37" s="93" t="s">
        <v>25</v>
      </c>
      <c r="K37" s="128" t="s">
        <v>25</v>
      </c>
      <c r="L37" s="93" t="s">
        <v>25</v>
      </c>
      <c r="M37" s="93" t="s">
        <v>25</v>
      </c>
      <c r="N37" s="93" t="s">
        <v>25</v>
      </c>
      <c r="O37" s="93" t="s">
        <v>25</v>
      </c>
      <c r="P37" s="93" t="s">
        <v>25</v>
      </c>
      <c r="Q37" s="93" t="s">
        <v>25</v>
      </c>
      <c r="R37" s="138" t="s">
        <v>25</v>
      </c>
      <c r="S37" s="93" t="s">
        <v>25</v>
      </c>
      <c r="T37" s="93" t="s">
        <v>25</v>
      </c>
      <c r="U37" s="108">
        <v>0</v>
      </c>
      <c r="V37" s="107">
        <v>0</v>
      </c>
      <c r="W37" s="186" t="s">
        <v>451</v>
      </c>
    </row>
    <row r="38" spans="1:23" ht="109.15" customHeight="1">
      <c r="A38" s="56" t="s">
        <v>199</v>
      </c>
      <c r="B38" s="61" t="s">
        <v>200</v>
      </c>
      <c r="C38" s="58" t="s">
        <v>201</v>
      </c>
      <c r="D38" s="105">
        <v>0.83400000000000007</v>
      </c>
      <c r="E38" s="93" t="s">
        <v>25</v>
      </c>
      <c r="F38" s="93" t="s">
        <v>25</v>
      </c>
      <c r="G38" s="93" t="s">
        <v>25</v>
      </c>
      <c r="H38" s="93" t="s">
        <v>25</v>
      </c>
      <c r="I38" s="93" t="s">
        <v>25</v>
      </c>
      <c r="J38" s="93" t="s">
        <v>25</v>
      </c>
      <c r="K38" s="128" t="s">
        <v>25</v>
      </c>
      <c r="L38" s="93" t="s">
        <v>25</v>
      </c>
      <c r="M38" s="93" t="s">
        <v>25</v>
      </c>
      <c r="N38" s="93" t="s">
        <v>25</v>
      </c>
      <c r="O38" s="93" t="s">
        <v>25</v>
      </c>
      <c r="P38" s="93" t="s">
        <v>25</v>
      </c>
      <c r="Q38" s="93" t="s">
        <v>25</v>
      </c>
      <c r="R38" s="138" t="s">
        <v>25</v>
      </c>
      <c r="S38" s="93" t="s">
        <v>25</v>
      </c>
      <c r="T38" s="93" t="s">
        <v>25</v>
      </c>
      <c r="U38" s="108">
        <v>0</v>
      </c>
      <c r="V38" s="107">
        <v>0</v>
      </c>
      <c r="W38" s="186" t="s">
        <v>451</v>
      </c>
    </row>
    <row r="39" spans="1:23" ht="78" customHeight="1">
      <c r="A39" s="53" t="s">
        <v>54</v>
      </c>
      <c r="B39" s="54" t="s">
        <v>202</v>
      </c>
      <c r="C39" s="55" t="s">
        <v>24</v>
      </c>
      <c r="D39" s="92">
        <f t="shared" ref="D39:E39" si="65">IF(NOT(SUM(D40)=0),SUM(D40),"нд")</f>
        <v>7.07</v>
      </c>
      <c r="E39" s="92" t="str">
        <f t="shared" si="65"/>
        <v>нд</v>
      </c>
      <c r="F39" s="92" t="str">
        <f t="shared" ref="F39:K39" si="66">IF(NOT(SUM(F40)=0),SUM(F40),"нд")</f>
        <v>нд</v>
      </c>
      <c r="G39" s="92" t="str">
        <f t="shared" si="66"/>
        <v>нд</v>
      </c>
      <c r="H39" s="92" t="str">
        <f t="shared" si="66"/>
        <v>нд</v>
      </c>
      <c r="I39" s="92" t="str">
        <f t="shared" si="66"/>
        <v>нд</v>
      </c>
      <c r="J39" s="92" t="str">
        <f t="shared" si="66"/>
        <v>нд</v>
      </c>
      <c r="K39" s="127" t="str">
        <f t="shared" si="66"/>
        <v>нд</v>
      </c>
      <c r="L39" s="92" t="str">
        <f t="shared" ref="L39:T39" si="67">IF(NOT(SUM(L40)=0),SUM(L40),"нд")</f>
        <v>нд</v>
      </c>
      <c r="M39" s="92" t="str">
        <f t="shared" si="67"/>
        <v>нд</v>
      </c>
      <c r="N39" s="92" t="str">
        <f t="shared" si="67"/>
        <v>нд</v>
      </c>
      <c r="O39" s="92" t="str">
        <f t="shared" si="67"/>
        <v>нд</v>
      </c>
      <c r="P39" s="92" t="str">
        <f t="shared" si="67"/>
        <v>нд</v>
      </c>
      <c r="Q39" s="92" t="str">
        <f t="shared" si="67"/>
        <v>нд</v>
      </c>
      <c r="R39" s="146" t="str">
        <f t="shared" ref="R39" si="68">IF(NOT(SUM(R40)=0),SUM(R40),"нд")</f>
        <v>нд</v>
      </c>
      <c r="S39" s="92" t="str">
        <f t="shared" si="67"/>
        <v>нд</v>
      </c>
      <c r="T39" s="92" t="str">
        <f t="shared" si="67"/>
        <v>нд</v>
      </c>
      <c r="U39" s="92">
        <v>0</v>
      </c>
      <c r="V39" s="103">
        <v>0</v>
      </c>
      <c r="W39" s="184" t="s">
        <v>434</v>
      </c>
    </row>
    <row r="40" spans="1:23" ht="31.15" customHeight="1">
      <c r="A40" s="37" t="s">
        <v>203</v>
      </c>
      <c r="B40" s="41" t="s">
        <v>73</v>
      </c>
      <c r="C40" s="39" t="s">
        <v>24</v>
      </c>
      <c r="D40" s="88">
        <f t="shared" ref="D40:E40" si="69">IF(NOT(SUM(D41:D43)=0),SUM(D41:D43),"нд")</f>
        <v>7.07</v>
      </c>
      <c r="E40" s="88" t="str">
        <f t="shared" si="69"/>
        <v>нд</v>
      </c>
      <c r="F40" s="88" t="str">
        <f t="shared" ref="F40:L40" si="70">IF(NOT(SUM(F41:F43)=0),SUM(F41:F43),"нд")</f>
        <v>нд</v>
      </c>
      <c r="G40" s="88" t="str">
        <f t="shared" si="70"/>
        <v>нд</v>
      </c>
      <c r="H40" s="88" t="str">
        <f t="shared" si="70"/>
        <v>нд</v>
      </c>
      <c r="I40" s="88" t="str">
        <f t="shared" si="70"/>
        <v>нд</v>
      </c>
      <c r="J40" s="88" t="str">
        <f t="shared" si="70"/>
        <v>нд</v>
      </c>
      <c r="K40" s="123" t="str">
        <f t="shared" si="70"/>
        <v>нд</v>
      </c>
      <c r="L40" s="88" t="str">
        <f t="shared" si="70"/>
        <v>нд</v>
      </c>
      <c r="M40" s="88" t="str">
        <f t="shared" ref="M40" si="71">IF(NOT(SUM(M41:M43)=0),SUM(M41:M43),"нд")</f>
        <v>нд</v>
      </c>
      <c r="N40" s="88" t="str">
        <f t="shared" ref="N40:Q40" si="72">IF(NOT(SUM(N41:N43)=0),SUM(N41:N43),"нд")</f>
        <v>нд</v>
      </c>
      <c r="O40" s="88" t="str">
        <f t="shared" si="72"/>
        <v>нд</v>
      </c>
      <c r="P40" s="88" t="str">
        <f t="shared" si="72"/>
        <v>нд</v>
      </c>
      <c r="Q40" s="88" t="str">
        <f t="shared" si="72"/>
        <v>нд</v>
      </c>
      <c r="R40" s="141" t="str">
        <f t="shared" ref="R40:T40" si="73">IF(NOT(SUM(R41:R43)=0),SUM(R41:R43),"нд")</f>
        <v>нд</v>
      </c>
      <c r="S40" s="88" t="str">
        <f t="shared" si="73"/>
        <v>нд</v>
      </c>
      <c r="T40" s="88" t="str">
        <f t="shared" si="73"/>
        <v>нд</v>
      </c>
      <c r="U40" s="88">
        <v>0</v>
      </c>
      <c r="V40" s="109">
        <v>0</v>
      </c>
      <c r="W40" s="180" t="s">
        <v>434</v>
      </c>
    </row>
    <row r="41" spans="1:23" ht="46.9" customHeight="1">
      <c r="A41" s="32" t="s">
        <v>204</v>
      </c>
      <c r="B41" s="59" t="s">
        <v>169</v>
      </c>
      <c r="C41" s="60" t="s">
        <v>170</v>
      </c>
      <c r="D41" s="96">
        <v>6.3390000000000004</v>
      </c>
      <c r="E41" s="93" t="s">
        <v>25</v>
      </c>
      <c r="F41" s="93" t="s">
        <v>25</v>
      </c>
      <c r="G41" s="93" t="s">
        <v>25</v>
      </c>
      <c r="H41" s="93" t="s">
        <v>25</v>
      </c>
      <c r="I41" s="93" t="s">
        <v>25</v>
      </c>
      <c r="J41" s="93" t="s">
        <v>25</v>
      </c>
      <c r="K41" s="128" t="s">
        <v>25</v>
      </c>
      <c r="L41" s="93" t="s">
        <v>25</v>
      </c>
      <c r="M41" s="93" t="s">
        <v>25</v>
      </c>
      <c r="N41" s="93" t="s">
        <v>25</v>
      </c>
      <c r="O41" s="93" t="s">
        <v>25</v>
      </c>
      <c r="P41" s="93" t="s">
        <v>25</v>
      </c>
      <c r="Q41" s="93" t="s">
        <v>25</v>
      </c>
      <c r="R41" s="138" t="s">
        <v>25</v>
      </c>
      <c r="S41" s="93" t="s">
        <v>25</v>
      </c>
      <c r="T41" s="93" t="s">
        <v>25</v>
      </c>
      <c r="U41" s="108">
        <v>0</v>
      </c>
      <c r="V41" s="107">
        <v>0</v>
      </c>
      <c r="W41" s="186" t="s">
        <v>451</v>
      </c>
    </row>
    <row r="42" spans="1:23" ht="140.44999999999999" customHeight="1">
      <c r="A42" s="40" t="s">
        <v>205</v>
      </c>
      <c r="B42" s="62" t="s">
        <v>206</v>
      </c>
      <c r="C42" s="63" t="s">
        <v>207</v>
      </c>
      <c r="D42" s="97">
        <v>0.65600000000000003</v>
      </c>
      <c r="E42" s="93" t="s">
        <v>25</v>
      </c>
      <c r="F42" s="93" t="s">
        <v>25</v>
      </c>
      <c r="G42" s="93" t="s">
        <v>25</v>
      </c>
      <c r="H42" s="93" t="s">
        <v>25</v>
      </c>
      <c r="I42" s="93" t="s">
        <v>25</v>
      </c>
      <c r="J42" s="93" t="s">
        <v>25</v>
      </c>
      <c r="K42" s="128" t="s">
        <v>25</v>
      </c>
      <c r="L42" s="93" t="s">
        <v>25</v>
      </c>
      <c r="M42" s="93" t="s">
        <v>25</v>
      </c>
      <c r="N42" s="93" t="s">
        <v>25</v>
      </c>
      <c r="O42" s="93" t="s">
        <v>25</v>
      </c>
      <c r="P42" s="93" t="s">
        <v>25</v>
      </c>
      <c r="Q42" s="93" t="s">
        <v>25</v>
      </c>
      <c r="R42" s="138" t="s">
        <v>25</v>
      </c>
      <c r="S42" s="93" t="s">
        <v>25</v>
      </c>
      <c r="T42" s="93" t="s">
        <v>25</v>
      </c>
      <c r="U42" s="108">
        <v>0</v>
      </c>
      <c r="V42" s="107">
        <v>0</v>
      </c>
      <c r="W42" s="186" t="s">
        <v>451</v>
      </c>
    </row>
    <row r="43" spans="1:23" ht="78" customHeight="1">
      <c r="A43" s="40" t="s">
        <v>208</v>
      </c>
      <c r="B43" s="62" t="s">
        <v>209</v>
      </c>
      <c r="C43" s="63" t="s">
        <v>210</v>
      </c>
      <c r="D43" s="97">
        <v>7.4999999999999997E-2</v>
      </c>
      <c r="E43" s="93" t="s">
        <v>25</v>
      </c>
      <c r="F43" s="93" t="s">
        <v>25</v>
      </c>
      <c r="G43" s="93" t="s">
        <v>25</v>
      </c>
      <c r="H43" s="93" t="s">
        <v>25</v>
      </c>
      <c r="I43" s="93" t="s">
        <v>25</v>
      </c>
      <c r="J43" s="93" t="s">
        <v>25</v>
      </c>
      <c r="K43" s="128" t="s">
        <v>25</v>
      </c>
      <c r="L43" s="93" t="s">
        <v>25</v>
      </c>
      <c r="M43" s="93" t="s">
        <v>25</v>
      </c>
      <c r="N43" s="93" t="s">
        <v>25</v>
      </c>
      <c r="O43" s="93" t="s">
        <v>25</v>
      </c>
      <c r="P43" s="93" t="s">
        <v>25</v>
      </c>
      <c r="Q43" s="93" t="s">
        <v>25</v>
      </c>
      <c r="R43" s="138" t="s">
        <v>25</v>
      </c>
      <c r="S43" s="93" t="s">
        <v>25</v>
      </c>
      <c r="T43" s="93" t="s">
        <v>25</v>
      </c>
      <c r="U43" s="108">
        <v>0</v>
      </c>
      <c r="V43" s="107">
        <v>0</v>
      </c>
      <c r="W43" s="186" t="s">
        <v>451</v>
      </c>
    </row>
    <row r="44" spans="1:23" ht="62.45" customHeight="1">
      <c r="A44" s="53" t="s">
        <v>211</v>
      </c>
      <c r="B44" s="54" t="s">
        <v>212</v>
      </c>
      <c r="C44" s="55" t="s">
        <v>24</v>
      </c>
      <c r="D44" s="92" t="str">
        <f t="shared" ref="D44:E44" si="74">IF(NOT(SUM(D45)=0),SUM(D45),"нд")</f>
        <v>нд</v>
      </c>
      <c r="E44" s="92" t="str">
        <f t="shared" si="74"/>
        <v>нд</v>
      </c>
      <c r="F44" s="92" t="str">
        <f t="shared" ref="F44:K44" si="75">IF(NOT(SUM(F45)=0),SUM(F45),"нд")</f>
        <v>нд</v>
      </c>
      <c r="G44" s="92" t="str">
        <f t="shared" si="75"/>
        <v>нд</v>
      </c>
      <c r="H44" s="92" t="str">
        <f t="shared" si="75"/>
        <v>нд</v>
      </c>
      <c r="I44" s="92" t="str">
        <f t="shared" si="75"/>
        <v>нд</v>
      </c>
      <c r="J44" s="92" t="str">
        <f t="shared" si="75"/>
        <v>нд</v>
      </c>
      <c r="K44" s="127" t="str">
        <f t="shared" si="75"/>
        <v>нд</v>
      </c>
      <c r="L44" s="92" t="str">
        <f t="shared" ref="L44:T44" si="76">IF(NOT(SUM(L45)=0),SUM(L45),"нд")</f>
        <v>нд</v>
      </c>
      <c r="M44" s="92" t="str">
        <f t="shared" si="76"/>
        <v>нд</v>
      </c>
      <c r="N44" s="92" t="str">
        <f t="shared" si="76"/>
        <v>нд</v>
      </c>
      <c r="O44" s="92" t="str">
        <f t="shared" si="76"/>
        <v>нд</v>
      </c>
      <c r="P44" s="92" t="str">
        <f t="shared" si="76"/>
        <v>нд</v>
      </c>
      <c r="Q44" s="92" t="str">
        <f t="shared" si="76"/>
        <v>нд</v>
      </c>
      <c r="R44" s="146" t="str">
        <f t="shared" ref="R44" si="77">IF(NOT(SUM(R45)=0),SUM(R45),"нд")</f>
        <v>нд</v>
      </c>
      <c r="S44" s="92" t="str">
        <f t="shared" si="76"/>
        <v>нд</v>
      </c>
      <c r="T44" s="92" t="str">
        <f t="shared" si="76"/>
        <v>нд</v>
      </c>
      <c r="U44" s="92">
        <v>0</v>
      </c>
      <c r="V44" s="103">
        <v>0</v>
      </c>
      <c r="W44" s="184" t="s">
        <v>434</v>
      </c>
    </row>
    <row r="45" spans="1:23">
      <c r="A45" s="44" t="s">
        <v>25</v>
      </c>
      <c r="B45" s="44" t="s">
        <v>25</v>
      </c>
      <c r="C45" s="44" t="s">
        <v>25</v>
      </c>
      <c r="D45" s="94" t="s">
        <v>25</v>
      </c>
      <c r="E45" s="94" t="s">
        <v>25</v>
      </c>
      <c r="F45" s="94" t="s">
        <v>25</v>
      </c>
      <c r="G45" s="94" t="s">
        <v>25</v>
      </c>
      <c r="H45" s="94" t="s">
        <v>25</v>
      </c>
      <c r="I45" s="94" t="s">
        <v>25</v>
      </c>
      <c r="J45" s="94" t="s">
        <v>25</v>
      </c>
      <c r="K45" s="129" t="s">
        <v>25</v>
      </c>
      <c r="L45" s="94" t="s">
        <v>25</v>
      </c>
      <c r="M45" s="94" t="s">
        <v>25</v>
      </c>
      <c r="N45" s="94" t="s">
        <v>25</v>
      </c>
      <c r="O45" s="94" t="s">
        <v>25</v>
      </c>
      <c r="P45" s="94" t="s">
        <v>25</v>
      </c>
      <c r="Q45" s="94" t="s">
        <v>25</v>
      </c>
      <c r="R45" s="147" t="s">
        <v>25</v>
      </c>
      <c r="S45" s="94" t="s">
        <v>25</v>
      </c>
      <c r="T45" s="94" t="s">
        <v>25</v>
      </c>
      <c r="U45" s="106">
        <v>0</v>
      </c>
      <c r="V45" s="110">
        <v>0</v>
      </c>
      <c r="W45" s="186" t="s">
        <v>451</v>
      </c>
    </row>
    <row r="46" spans="1:23" ht="46.9" customHeight="1">
      <c r="A46" s="50" t="s">
        <v>213</v>
      </c>
      <c r="B46" s="51" t="s">
        <v>214</v>
      </c>
      <c r="C46" s="52" t="s">
        <v>24</v>
      </c>
      <c r="D46" s="91" t="str">
        <f t="shared" ref="D46:E46" si="78">IF(NOT(SUM(D47,D49)=0),SUM(D47,D49),"нд")</f>
        <v>нд</v>
      </c>
      <c r="E46" s="91" t="str">
        <f t="shared" si="78"/>
        <v>нд</v>
      </c>
      <c r="F46" s="91" t="str">
        <f t="shared" ref="F46:L46" si="79">IF(NOT(SUM(F47,F49)=0),SUM(F47,F49),"нд")</f>
        <v>нд</v>
      </c>
      <c r="G46" s="91" t="str">
        <f t="shared" si="79"/>
        <v>нд</v>
      </c>
      <c r="H46" s="91" t="str">
        <f t="shared" si="79"/>
        <v>нд</v>
      </c>
      <c r="I46" s="91" t="str">
        <f t="shared" si="79"/>
        <v>нд</v>
      </c>
      <c r="J46" s="91" t="str">
        <f t="shared" si="79"/>
        <v>нд</v>
      </c>
      <c r="K46" s="126" t="str">
        <f t="shared" si="79"/>
        <v>нд</v>
      </c>
      <c r="L46" s="91" t="str">
        <f t="shared" si="79"/>
        <v>нд</v>
      </c>
      <c r="M46" s="91" t="str">
        <f t="shared" ref="M46" si="80">IF(NOT(SUM(M47,M49)=0),SUM(M47,M49),"нд")</f>
        <v>нд</v>
      </c>
      <c r="N46" s="91" t="str">
        <f t="shared" ref="N46:Q46" si="81">IF(NOT(SUM(N47,N49)=0),SUM(N47,N49),"нд")</f>
        <v>нд</v>
      </c>
      <c r="O46" s="91" t="str">
        <f t="shared" si="81"/>
        <v>нд</v>
      </c>
      <c r="P46" s="91" t="str">
        <f t="shared" si="81"/>
        <v>нд</v>
      </c>
      <c r="Q46" s="91" t="str">
        <f t="shared" si="81"/>
        <v>нд</v>
      </c>
      <c r="R46" s="145" t="str">
        <f t="shared" ref="R46:T46" si="82">IF(NOT(SUM(R47,R49)=0),SUM(R47,R49),"нд")</f>
        <v>нд</v>
      </c>
      <c r="S46" s="91" t="str">
        <f t="shared" si="82"/>
        <v>нд</v>
      </c>
      <c r="T46" s="91" t="str">
        <f t="shared" si="82"/>
        <v>нд</v>
      </c>
      <c r="U46" s="91">
        <v>0</v>
      </c>
      <c r="V46" s="112">
        <v>0</v>
      </c>
      <c r="W46" s="183" t="s">
        <v>434</v>
      </c>
    </row>
    <row r="47" spans="1:23" ht="78" customHeight="1">
      <c r="A47" s="53" t="s">
        <v>215</v>
      </c>
      <c r="B47" s="54" t="s">
        <v>216</v>
      </c>
      <c r="C47" s="55" t="s">
        <v>24</v>
      </c>
      <c r="D47" s="92" t="str">
        <f t="shared" ref="D47:E47" si="83">IF(NOT(SUM(D48)=0),SUM(D48),"нд")</f>
        <v>нд</v>
      </c>
      <c r="E47" s="92" t="str">
        <f t="shared" si="83"/>
        <v>нд</v>
      </c>
      <c r="F47" s="92" t="str">
        <f t="shared" ref="F47:K47" si="84">IF(NOT(SUM(F48)=0),SUM(F48),"нд")</f>
        <v>нд</v>
      </c>
      <c r="G47" s="92" t="str">
        <f t="shared" si="84"/>
        <v>нд</v>
      </c>
      <c r="H47" s="92" t="str">
        <f t="shared" si="84"/>
        <v>нд</v>
      </c>
      <c r="I47" s="92" t="str">
        <f t="shared" si="84"/>
        <v>нд</v>
      </c>
      <c r="J47" s="92" t="str">
        <f t="shared" si="84"/>
        <v>нд</v>
      </c>
      <c r="K47" s="127" t="str">
        <f t="shared" si="84"/>
        <v>нд</v>
      </c>
      <c r="L47" s="92" t="str">
        <f t="shared" ref="L47:T47" si="85">IF(NOT(SUM(L48)=0),SUM(L48),"нд")</f>
        <v>нд</v>
      </c>
      <c r="M47" s="92" t="str">
        <f t="shared" si="85"/>
        <v>нд</v>
      </c>
      <c r="N47" s="92" t="str">
        <f t="shared" si="85"/>
        <v>нд</v>
      </c>
      <c r="O47" s="92" t="str">
        <f t="shared" si="85"/>
        <v>нд</v>
      </c>
      <c r="P47" s="92" t="str">
        <f t="shared" si="85"/>
        <v>нд</v>
      </c>
      <c r="Q47" s="92" t="str">
        <f t="shared" si="85"/>
        <v>нд</v>
      </c>
      <c r="R47" s="146" t="str">
        <f t="shared" ref="R47" si="86">IF(NOT(SUM(R48)=0),SUM(R48),"нд")</f>
        <v>нд</v>
      </c>
      <c r="S47" s="92" t="str">
        <f t="shared" si="85"/>
        <v>нд</v>
      </c>
      <c r="T47" s="92" t="str">
        <f t="shared" si="85"/>
        <v>нд</v>
      </c>
      <c r="U47" s="92">
        <v>0</v>
      </c>
      <c r="V47" s="103">
        <v>0</v>
      </c>
      <c r="W47" s="184" t="s">
        <v>434</v>
      </c>
    </row>
    <row r="48" spans="1:23">
      <c r="A48" s="44" t="s">
        <v>25</v>
      </c>
      <c r="B48" s="44" t="s">
        <v>25</v>
      </c>
      <c r="C48" s="44" t="s">
        <v>25</v>
      </c>
      <c r="D48" s="94" t="s">
        <v>25</v>
      </c>
      <c r="E48" s="94" t="s">
        <v>25</v>
      </c>
      <c r="F48" s="94" t="s">
        <v>25</v>
      </c>
      <c r="G48" s="94" t="s">
        <v>25</v>
      </c>
      <c r="H48" s="94" t="s">
        <v>25</v>
      </c>
      <c r="I48" s="94" t="s">
        <v>25</v>
      </c>
      <c r="J48" s="94" t="s">
        <v>25</v>
      </c>
      <c r="K48" s="129" t="s">
        <v>25</v>
      </c>
      <c r="L48" s="94" t="s">
        <v>25</v>
      </c>
      <c r="M48" s="94" t="s">
        <v>25</v>
      </c>
      <c r="N48" s="94" t="s">
        <v>25</v>
      </c>
      <c r="O48" s="94" t="s">
        <v>25</v>
      </c>
      <c r="P48" s="94" t="s">
        <v>25</v>
      </c>
      <c r="Q48" s="94" t="s">
        <v>25</v>
      </c>
      <c r="R48" s="147" t="s">
        <v>25</v>
      </c>
      <c r="S48" s="94" t="s">
        <v>25</v>
      </c>
      <c r="T48" s="94" t="s">
        <v>25</v>
      </c>
      <c r="U48" s="106">
        <v>0</v>
      </c>
      <c r="V48" s="110">
        <v>0</v>
      </c>
      <c r="W48" s="186" t="s">
        <v>451</v>
      </c>
    </row>
    <row r="49" spans="1:23" ht="47.25">
      <c r="A49" s="53" t="s">
        <v>217</v>
      </c>
      <c r="B49" s="54" t="s">
        <v>218</v>
      </c>
      <c r="C49" s="55" t="s">
        <v>24</v>
      </c>
      <c r="D49" s="92" t="str">
        <f t="shared" ref="D49:E49" si="87">IF(NOT(SUM(D50)=0),SUM(D50),"нд")</f>
        <v>нд</v>
      </c>
      <c r="E49" s="92" t="str">
        <f t="shared" si="87"/>
        <v>нд</v>
      </c>
      <c r="F49" s="92" t="str">
        <f t="shared" ref="F49:K49" si="88">IF(NOT(SUM(F50)=0),SUM(F50),"нд")</f>
        <v>нд</v>
      </c>
      <c r="G49" s="92" t="str">
        <f t="shared" si="88"/>
        <v>нд</v>
      </c>
      <c r="H49" s="92" t="str">
        <f t="shared" si="88"/>
        <v>нд</v>
      </c>
      <c r="I49" s="92" t="str">
        <f t="shared" si="88"/>
        <v>нд</v>
      </c>
      <c r="J49" s="92" t="str">
        <f t="shared" si="88"/>
        <v>нд</v>
      </c>
      <c r="K49" s="127" t="str">
        <f t="shared" si="88"/>
        <v>нд</v>
      </c>
      <c r="L49" s="92" t="str">
        <f t="shared" ref="L49:T49" si="89">IF(NOT(SUM(L50)=0),SUM(L50),"нд")</f>
        <v>нд</v>
      </c>
      <c r="M49" s="92" t="str">
        <f t="shared" si="89"/>
        <v>нд</v>
      </c>
      <c r="N49" s="92" t="str">
        <f t="shared" si="89"/>
        <v>нд</v>
      </c>
      <c r="O49" s="92" t="str">
        <f t="shared" si="89"/>
        <v>нд</v>
      </c>
      <c r="P49" s="92" t="str">
        <f t="shared" si="89"/>
        <v>нд</v>
      </c>
      <c r="Q49" s="92" t="str">
        <f t="shared" si="89"/>
        <v>нд</v>
      </c>
      <c r="R49" s="146" t="str">
        <f t="shared" ref="R49" si="90">IF(NOT(SUM(R50)=0),SUM(R50),"нд")</f>
        <v>нд</v>
      </c>
      <c r="S49" s="92" t="str">
        <f t="shared" si="89"/>
        <v>нд</v>
      </c>
      <c r="T49" s="92" t="str">
        <f t="shared" si="89"/>
        <v>нд</v>
      </c>
      <c r="U49" s="92">
        <v>0</v>
      </c>
      <c r="V49" s="103">
        <v>0</v>
      </c>
      <c r="W49" s="184" t="s">
        <v>434</v>
      </c>
    </row>
    <row r="50" spans="1:23">
      <c r="A50" s="44" t="s">
        <v>25</v>
      </c>
      <c r="B50" s="44" t="s">
        <v>25</v>
      </c>
      <c r="C50" s="44" t="s">
        <v>25</v>
      </c>
      <c r="D50" s="94" t="s">
        <v>25</v>
      </c>
      <c r="E50" s="94" t="s">
        <v>25</v>
      </c>
      <c r="F50" s="94" t="s">
        <v>25</v>
      </c>
      <c r="G50" s="94" t="s">
        <v>25</v>
      </c>
      <c r="H50" s="94" t="s">
        <v>25</v>
      </c>
      <c r="I50" s="94" t="s">
        <v>25</v>
      </c>
      <c r="J50" s="94" t="s">
        <v>25</v>
      </c>
      <c r="K50" s="129" t="s">
        <v>25</v>
      </c>
      <c r="L50" s="94" t="s">
        <v>25</v>
      </c>
      <c r="M50" s="94" t="s">
        <v>25</v>
      </c>
      <c r="N50" s="94" t="s">
        <v>25</v>
      </c>
      <c r="O50" s="94" t="s">
        <v>25</v>
      </c>
      <c r="P50" s="94" t="s">
        <v>25</v>
      </c>
      <c r="Q50" s="94" t="s">
        <v>25</v>
      </c>
      <c r="R50" s="147" t="s">
        <v>25</v>
      </c>
      <c r="S50" s="94" t="s">
        <v>25</v>
      </c>
      <c r="T50" s="94" t="s">
        <v>25</v>
      </c>
      <c r="U50" s="106">
        <v>0</v>
      </c>
      <c r="V50" s="110">
        <v>0</v>
      </c>
      <c r="W50" s="186" t="s">
        <v>451</v>
      </c>
    </row>
    <row r="51" spans="1:23" ht="62.45" customHeight="1">
      <c r="A51" s="50" t="s">
        <v>219</v>
      </c>
      <c r="B51" s="51" t="s">
        <v>220</v>
      </c>
      <c r="C51" s="52" t="s">
        <v>24</v>
      </c>
      <c r="D51" s="91" t="str">
        <f t="shared" ref="D51:E51" si="91">IF(NOT(SUM(D52,D59)=0),SUM(D52,D59),"нд")</f>
        <v>нд</v>
      </c>
      <c r="E51" s="91" t="str">
        <f t="shared" si="91"/>
        <v>нд</v>
      </c>
      <c r="F51" s="91" t="str">
        <f t="shared" ref="F51:L51" si="92">IF(NOT(SUM(F52,F59)=0),SUM(F52,F59),"нд")</f>
        <v>нд</v>
      </c>
      <c r="G51" s="91" t="str">
        <f t="shared" si="92"/>
        <v>нд</v>
      </c>
      <c r="H51" s="91" t="str">
        <f t="shared" si="92"/>
        <v>нд</v>
      </c>
      <c r="I51" s="91" t="str">
        <f t="shared" si="92"/>
        <v>нд</v>
      </c>
      <c r="J51" s="91" t="str">
        <f t="shared" si="92"/>
        <v>нд</v>
      </c>
      <c r="K51" s="126" t="str">
        <f t="shared" si="92"/>
        <v>нд</v>
      </c>
      <c r="L51" s="91" t="str">
        <f t="shared" si="92"/>
        <v>нд</v>
      </c>
      <c r="M51" s="91" t="str">
        <f t="shared" ref="M51" si="93">IF(NOT(SUM(M52,M59)=0),SUM(M52,M59),"нд")</f>
        <v>нд</v>
      </c>
      <c r="N51" s="91" t="str">
        <f t="shared" ref="N51:Q51" si="94">IF(NOT(SUM(N52,N59)=0),SUM(N52,N59),"нд")</f>
        <v>нд</v>
      </c>
      <c r="O51" s="91" t="str">
        <f t="shared" si="94"/>
        <v>нд</v>
      </c>
      <c r="P51" s="91" t="str">
        <f t="shared" si="94"/>
        <v>нд</v>
      </c>
      <c r="Q51" s="91" t="str">
        <f t="shared" si="94"/>
        <v>нд</v>
      </c>
      <c r="R51" s="145" t="str">
        <f t="shared" ref="R51:T51" si="95">IF(NOT(SUM(R52,R59)=0),SUM(R52,R59),"нд")</f>
        <v>нд</v>
      </c>
      <c r="S51" s="91" t="str">
        <f t="shared" si="95"/>
        <v>нд</v>
      </c>
      <c r="T51" s="91" t="str">
        <f t="shared" si="95"/>
        <v>нд</v>
      </c>
      <c r="U51" s="91">
        <v>0</v>
      </c>
      <c r="V51" s="112">
        <v>0</v>
      </c>
      <c r="W51" s="183" t="s">
        <v>434</v>
      </c>
    </row>
    <row r="52" spans="1:23" ht="46.9" customHeight="1">
      <c r="A52" s="53" t="s">
        <v>221</v>
      </c>
      <c r="B52" s="54" t="s">
        <v>222</v>
      </c>
      <c r="C52" s="55" t="s">
        <v>24</v>
      </c>
      <c r="D52" s="92" t="str">
        <f t="shared" ref="D52:E52" si="96">IF(NOT(SUM(D53,D55,D57)=0),SUM(D53,D55,D57),"нд")</f>
        <v>нд</v>
      </c>
      <c r="E52" s="92" t="str">
        <f t="shared" si="96"/>
        <v>нд</v>
      </c>
      <c r="F52" s="92" t="str">
        <f t="shared" ref="F52:L52" si="97">IF(NOT(SUM(F53,F55,F57)=0),SUM(F53,F55,F57),"нд")</f>
        <v>нд</v>
      </c>
      <c r="G52" s="92" t="str">
        <f t="shared" si="97"/>
        <v>нд</v>
      </c>
      <c r="H52" s="92" t="str">
        <f t="shared" si="97"/>
        <v>нд</v>
      </c>
      <c r="I52" s="92" t="str">
        <f t="shared" si="97"/>
        <v>нд</v>
      </c>
      <c r="J52" s="92" t="str">
        <f t="shared" si="97"/>
        <v>нд</v>
      </c>
      <c r="K52" s="127" t="str">
        <f t="shared" si="97"/>
        <v>нд</v>
      </c>
      <c r="L52" s="92" t="str">
        <f t="shared" si="97"/>
        <v>нд</v>
      </c>
      <c r="M52" s="92" t="str">
        <f t="shared" ref="M52" si="98">IF(NOT(SUM(M53,M55,M57)=0),SUM(M53,M55,M57),"нд")</f>
        <v>нд</v>
      </c>
      <c r="N52" s="92" t="str">
        <f t="shared" ref="N52:Q52" si="99">IF(NOT(SUM(N53,N55,N57)=0),SUM(N53,N55,N57),"нд")</f>
        <v>нд</v>
      </c>
      <c r="O52" s="92" t="str">
        <f t="shared" si="99"/>
        <v>нд</v>
      </c>
      <c r="P52" s="92" t="str">
        <f t="shared" si="99"/>
        <v>нд</v>
      </c>
      <c r="Q52" s="92" t="str">
        <f t="shared" si="99"/>
        <v>нд</v>
      </c>
      <c r="R52" s="146" t="str">
        <f t="shared" ref="R52:T52" si="100">IF(NOT(SUM(R53,R55,R57)=0),SUM(R53,R55,R57),"нд")</f>
        <v>нд</v>
      </c>
      <c r="S52" s="92" t="str">
        <f t="shared" si="100"/>
        <v>нд</v>
      </c>
      <c r="T52" s="92" t="str">
        <f t="shared" si="100"/>
        <v>нд</v>
      </c>
      <c r="U52" s="92">
        <v>0</v>
      </c>
      <c r="V52" s="103">
        <v>0</v>
      </c>
      <c r="W52" s="184" t="s">
        <v>434</v>
      </c>
    </row>
    <row r="53" spans="1:23" ht="112.15" customHeight="1">
      <c r="A53" s="64" t="s">
        <v>223</v>
      </c>
      <c r="B53" s="65" t="s">
        <v>224</v>
      </c>
      <c r="C53" s="66" t="s">
        <v>24</v>
      </c>
      <c r="D53" s="95" t="str">
        <f t="shared" ref="D53:E53" si="101">IF(NOT(SUM(D54)=0),SUM(D54),"нд")</f>
        <v>нд</v>
      </c>
      <c r="E53" s="95" t="str">
        <f t="shared" si="101"/>
        <v>нд</v>
      </c>
      <c r="F53" s="95" t="str">
        <f t="shared" ref="F53:K53" si="102">IF(NOT(SUM(F54)=0),SUM(F54),"нд")</f>
        <v>нд</v>
      </c>
      <c r="G53" s="95" t="str">
        <f t="shared" si="102"/>
        <v>нд</v>
      </c>
      <c r="H53" s="95" t="str">
        <f t="shared" si="102"/>
        <v>нд</v>
      </c>
      <c r="I53" s="95" t="str">
        <f t="shared" si="102"/>
        <v>нд</v>
      </c>
      <c r="J53" s="95" t="str">
        <f t="shared" si="102"/>
        <v>нд</v>
      </c>
      <c r="K53" s="130" t="str">
        <f t="shared" si="102"/>
        <v>нд</v>
      </c>
      <c r="L53" s="95" t="str">
        <f t="shared" ref="L53:T53" si="103">IF(NOT(SUM(L54)=0),SUM(L54),"нд")</f>
        <v>нд</v>
      </c>
      <c r="M53" s="95" t="str">
        <f t="shared" si="103"/>
        <v>нд</v>
      </c>
      <c r="N53" s="95" t="str">
        <f t="shared" si="103"/>
        <v>нд</v>
      </c>
      <c r="O53" s="95" t="str">
        <f t="shared" si="103"/>
        <v>нд</v>
      </c>
      <c r="P53" s="95" t="str">
        <f t="shared" si="103"/>
        <v>нд</v>
      </c>
      <c r="Q53" s="95" t="str">
        <f t="shared" si="103"/>
        <v>нд</v>
      </c>
      <c r="R53" s="148" t="str">
        <f t="shared" si="103"/>
        <v>нд</v>
      </c>
      <c r="S53" s="95" t="str">
        <f t="shared" si="103"/>
        <v>нд</v>
      </c>
      <c r="T53" s="95" t="str">
        <f t="shared" si="103"/>
        <v>нд</v>
      </c>
      <c r="U53" s="95">
        <v>0</v>
      </c>
      <c r="V53" s="113">
        <v>0</v>
      </c>
      <c r="W53" s="187" t="s">
        <v>434</v>
      </c>
    </row>
    <row r="54" spans="1:23">
      <c r="A54" s="44" t="s">
        <v>25</v>
      </c>
      <c r="B54" s="44" t="s">
        <v>25</v>
      </c>
      <c r="C54" s="44" t="s">
        <v>25</v>
      </c>
      <c r="D54" s="94" t="s">
        <v>25</v>
      </c>
      <c r="E54" s="94" t="s">
        <v>25</v>
      </c>
      <c r="F54" s="94" t="s">
        <v>25</v>
      </c>
      <c r="G54" s="94" t="s">
        <v>25</v>
      </c>
      <c r="H54" s="94" t="s">
        <v>25</v>
      </c>
      <c r="I54" s="94" t="s">
        <v>25</v>
      </c>
      <c r="J54" s="94" t="s">
        <v>25</v>
      </c>
      <c r="K54" s="129" t="s">
        <v>25</v>
      </c>
      <c r="L54" s="94" t="s">
        <v>25</v>
      </c>
      <c r="M54" s="94" t="s">
        <v>25</v>
      </c>
      <c r="N54" s="94" t="s">
        <v>25</v>
      </c>
      <c r="O54" s="94" t="s">
        <v>25</v>
      </c>
      <c r="P54" s="94" t="s">
        <v>25</v>
      </c>
      <c r="Q54" s="94" t="s">
        <v>25</v>
      </c>
      <c r="R54" s="147" t="s">
        <v>25</v>
      </c>
      <c r="S54" s="94" t="s">
        <v>25</v>
      </c>
      <c r="T54" s="94" t="s">
        <v>25</v>
      </c>
      <c r="U54" s="106">
        <v>0</v>
      </c>
      <c r="V54" s="110">
        <v>0</v>
      </c>
      <c r="W54" s="186" t="s">
        <v>451</v>
      </c>
    </row>
    <row r="55" spans="1:23" ht="102" customHeight="1">
      <c r="A55" s="64" t="s">
        <v>225</v>
      </c>
      <c r="B55" s="65" t="s">
        <v>226</v>
      </c>
      <c r="C55" s="66" t="s">
        <v>24</v>
      </c>
      <c r="D55" s="95" t="str">
        <f t="shared" ref="D55:E55" si="104">IF(NOT(SUM(D56)=0),SUM(D56),"нд")</f>
        <v>нд</v>
      </c>
      <c r="E55" s="95" t="str">
        <f t="shared" si="104"/>
        <v>нд</v>
      </c>
      <c r="F55" s="95" t="str">
        <f t="shared" ref="F55:K55" si="105">IF(NOT(SUM(F56)=0),SUM(F56),"нд")</f>
        <v>нд</v>
      </c>
      <c r="G55" s="95" t="str">
        <f t="shared" si="105"/>
        <v>нд</v>
      </c>
      <c r="H55" s="95" t="str">
        <f t="shared" si="105"/>
        <v>нд</v>
      </c>
      <c r="I55" s="95" t="str">
        <f t="shared" si="105"/>
        <v>нд</v>
      </c>
      <c r="J55" s="95" t="str">
        <f t="shared" si="105"/>
        <v>нд</v>
      </c>
      <c r="K55" s="130" t="str">
        <f t="shared" si="105"/>
        <v>нд</v>
      </c>
      <c r="L55" s="95" t="str">
        <f t="shared" ref="L55:T55" si="106">IF(NOT(SUM(L56)=0),SUM(L56),"нд")</f>
        <v>нд</v>
      </c>
      <c r="M55" s="95" t="str">
        <f t="shared" si="106"/>
        <v>нд</v>
      </c>
      <c r="N55" s="95" t="str">
        <f t="shared" si="106"/>
        <v>нд</v>
      </c>
      <c r="O55" s="95" t="str">
        <f t="shared" si="106"/>
        <v>нд</v>
      </c>
      <c r="P55" s="95" t="str">
        <f t="shared" si="106"/>
        <v>нд</v>
      </c>
      <c r="Q55" s="95" t="str">
        <f t="shared" si="106"/>
        <v>нд</v>
      </c>
      <c r="R55" s="148" t="str">
        <f t="shared" ref="R55" si="107">IF(NOT(SUM(R56)=0),SUM(R56),"нд")</f>
        <v>нд</v>
      </c>
      <c r="S55" s="95" t="str">
        <f t="shared" si="106"/>
        <v>нд</v>
      </c>
      <c r="T55" s="95" t="str">
        <f t="shared" si="106"/>
        <v>нд</v>
      </c>
      <c r="U55" s="95">
        <v>0</v>
      </c>
      <c r="V55" s="113">
        <v>0</v>
      </c>
      <c r="W55" s="187" t="s">
        <v>434</v>
      </c>
    </row>
    <row r="56" spans="1:23">
      <c r="A56" s="44" t="s">
        <v>25</v>
      </c>
      <c r="B56" s="44" t="s">
        <v>25</v>
      </c>
      <c r="C56" s="44" t="s">
        <v>25</v>
      </c>
      <c r="D56" s="94" t="s">
        <v>25</v>
      </c>
      <c r="E56" s="94" t="s">
        <v>25</v>
      </c>
      <c r="F56" s="94" t="s">
        <v>25</v>
      </c>
      <c r="G56" s="94" t="s">
        <v>25</v>
      </c>
      <c r="H56" s="94" t="s">
        <v>25</v>
      </c>
      <c r="I56" s="94" t="s">
        <v>25</v>
      </c>
      <c r="J56" s="94" t="s">
        <v>25</v>
      </c>
      <c r="K56" s="129" t="s">
        <v>25</v>
      </c>
      <c r="L56" s="94" t="s">
        <v>25</v>
      </c>
      <c r="M56" s="94" t="s">
        <v>25</v>
      </c>
      <c r="N56" s="94" t="s">
        <v>25</v>
      </c>
      <c r="O56" s="94" t="s">
        <v>25</v>
      </c>
      <c r="P56" s="94" t="s">
        <v>25</v>
      </c>
      <c r="Q56" s="94" t="s">
        <v>25</v>
      </c>
      <c r="R56" s="147" t="s">
        <v>25</v>
      </c>
      <c r="S56" s="94" t="s">
        <v>25</v>
      </c>
      <c r="T56" s="94" t="s">
        <v>25</v>
      </c>
      <c r="U56" s="106">
        <v>0</v>
      </c>
      <c r="V56" s="110">
        <v>0</v>
      </c>
      <c r="W56" s="186" t="s">
        <v>451</v>
      </c>
    </row>
    <row r="57" spans="1:23" ht="124.9" customHeight="1">
      <c r="A57" s="64" t="s">
        <v>227</v>
      </c>
      <c r="B57" s="65" t="s">
        <v>228</v>
      </c>
      <c r="C57" s="66" t="s">
        <v>24</v>
      </c>
      <c r="D57" s="95" t="str">
        <f t="shared" ref="D57:E57" si="108">IF(NOT(SUM(D58)=0),SUM(D58),"нд")</f>
        <v>нд</v>
      </c>
      <c r="E57" s="95" t="str">
        <f t="shared" si="108"/>
        <v>нд</v>
      </c>
      <c r="F57" s="95" t="str">
        <f t="shared" ref="F57:K57" si="109">IF(NOT(SUM(F58)=0),SUM(F58),"нд")</f>
        <v>нд</v>
      </c>
      <c r="G57" s="95" t="str">
        <f t="shared" si="109"/>
        <v>нд</v>
      </c>
      <c r="H57" s="95" t="str">
        <f t="shared" si="109"/>
        <v>нд</v>
      </c>
      <c r="I57" s="95" t="str">
        <f t="shared" si="109"/>
        <v>нд</v>
      </c>
      <c r="J57" s="95" t="str">
        <f t="shared" si="109"/>
        <v>нд</v>
      </c>
      <c r="K57" s="130" t="str">
        <f t="shared" si="109"/>
        <v>нд</v>
      </c>
      <c r="L57" s="95" t="str">
        <f t="shared" ref="L57:T57" si="110">IF(NOT(SUM(L58)=0),SUM(L58),"нд")</f>
        <v>нд</v>
      </c>
      <c r="M57" s="95" t="str">
        <f t="shared" si="110"/>
        <v>нд</v>
      </c>
      <c r="N57" s="95" t="str">
        <f t="shared" si="110"/>
        <v>нд</v>
      </c>
      <c r="O57" s="95" t="str">
        <f t="shared" si="110"/>
        <v>нд</v>
      </c>
      <c r="P57" s="95" t="str">
        <f t="shared" si="110"/>
        <v>нд</v>
      </c>
      <c r="Q57" s="95" t="str">
        <f t="shared" si="110"/>
        <v>нд</v>
      </c>
      <c r="R57" s="148" t="str">
        <f t="shared" ref="R57" si="111">IF(NOT(SUM(R58)=0),SUM(R58),"нд")</f>
        <v>нд</v>
      </c>
      <c r="S57" s="95" t="str">
        <f t="shared" si="110"/>
        <v>нд</v>
      </c>
      <c r="T57" s="95" t="str">
        <f t="shared" si="110"/>
        <v>нд</v>
      </c>
      <c r="U57" s="95">
        <v>0</v>
      </c>
      <c r="V57" s="113">
        <v>0</v>
      </c>
      <c r="W57" s="187" t="s">
        <v>434</v>
      </c>
    </row>
    <row r="58" spans="1:23">
      <c r="A58" s="44" t="s">
        <v>25</v>
      </c>
      <c r="B58" s="44" t="s">
        <v>25</v>
      </c>
      <c r="C58" s="44" t="s">
        <v>25</v>
      </c>
      <c r="D58" s="94" t="s">
        <v>25</v>
      </c>
      <c r="E58" s="94" t="s">
        <v>25</v>
      </c>
      <c r="F58" s="94" t="s">
        <v>25</v>
      </c>
      <c r="G58" s="94" t="s">
        <v>25</v>
      </c>
      <c r="H58" s="94" t="s">
        <v>25</v>
      </c>
      <c r="I58" s="94" t="s">
        <v>25</v>
      </c>
      <c r="J58" s="94" t="s">
        <v>25</v>
      </c>
      <c r="K58" s="129" t="s">
        <v>25</v>
      </c>
      <c r="L58" s="94" t="s">
        <v>25</v>
      </c>
      <c r="M58" s="94" t="s">
        <v>25</v>
      </c>
      <c r="N58" s="94" t="s">
        <v>25</v>
      </c>
      <c r="O58" s="94" t="s">
        <v>25</v>
      </c>
      <c r="P58" s="94" t="s">
        <v>25</v>
      </c>
      <c r="Q58" s="94" t="s">
        <v>25</v>
      </c>
      <c r="R58" s="147" t="s">
        <v>25</v>
      </c>
      <c r="S58" s="94" t="s">
        <v>25</v>
      </c>
      <c r="T58" s="94" t="s">
        <v>25</v>
      </c>
      <c r="U58" s="106">
        <v>0</v>
      </c>
      <c r="V58" s="110">
        <v>0</v>
      </c>
      <c r="W58" s="186" t="s">
        <v>451</v>
      </c>
    </row>
    <row r="59" spans="1:23" ht="46.9" customHeight="1">
      <c r="A59" s="53" t="s">
        <v>229</v>
      </c>
      <c r="B59" s="54" t="s">
        <v>222</v>
      </c>
      <c r="C59" s="55" t="s">
        <v>24</v>
      </c>
      <c r="D59" s="92" t="str">
        <f t="shared" ref="D59:E59" si="112">IF(NOT(SUM(D60,D62,D64)=0),SUM(D60,D62,D64),"нд")</f>
        <v>нд</v>
      </c>
      <c r="E59" s="92" t="str">
        <f t="shared" si="112"/>
        <v>нд</v>
      </c>
      <c r="F59" s="92" t="str">
        <f t="shared" ref="F59:L59" si="113">IF(NOT(SUM(F60,F62,F64)=0),SUM(F60,F62,F64),"нд")</f>
        <v>нд</v>
      </c>
      <c r="G59" s="92" t="str">
        <f t="shared" si="113"/>
        <v>нд</v>
      </c>
      <c r="H59" s="92" t="str">
        <f t="shared" si="113"/>
        <v>нд</v>
      </c>
      <c r="I59" s="92" t="str">
        <f t="shared" si="113"/>
        <v>нд</v>
      </c>
      <c r="J59" s="92" t="str">
        <f t="shared" si="113"/>
        <v>нд</v>
      </c>
      <c r="K59" s="127" t="str">
        <f t="shared" si="113"/>
        <v>нд</v>
      </c>
      <c r="L59" s="92" t="str">
        <f t="shared" si="113"/>
        <v>нд</v>
      </c>
      <c r="M59" s="92" t="str">
        <f t="shared" ref="M59" si="114">IF(NOT(SUM(M60,M62,M64)=0),SUM(M60,M62,M64),"нд")</f>
        <v>нд</v>
      </c>
      <c r="N59" s="92" t="str">
        <f t="shared" ref="N59:Q59" si="115">IF(NOT(SUM(N60,N62,N64)=0),SUM(N60,N62,N64),"нд")</f>
        <v>нд</v>
      </c>
      <c r="O59" s="92" t="str">
        <f t="shared" si="115"/>
        <v>нд</v>
      </c>
      <c r="P59" s="92" t="str">
        <f t="shared" si="115"/>
        <v>нд</v>
      </c>
      <c r="Q59" s="92" t="str">
        <f t="shared" si="115"/>
        <v>нд</v>
      </c>
      <c r="R59" s="146" t="str">
        <f t="shared" ref="R59:T59" si="116">IF(NOT(SUM(R60,R62,R64)=0),SUM(R60,R62,R64),"нд")</f>
        <v>нд</v>
      </c>
      <c r="S59" s="92" t="str">
        <f t="shared" si="116"/>
        <v>нд</v>
      </c>
      <c r="T59" s="92" t="str">
        <f t="shared" si="116"/>
        <v>нд</v>
      </c>
      <c r="U59" s="92">
        <v>0</v>
      </c>
      <c r="V59" s="103">
        <v>0</v>
      </c>
      <c r="W59" s="184" t="s">
        <v>434</v>
      </c>
    </row>
    <row r="60" spans="1:23" ht="140.44999999999999" customHeight="1">
      <c r="A60" s="64" t="s">
        <v>230</v>
      </c>
      <c r="B60" s="65" t="s">
        <v>224</v>
      </c>
      <c r="C60" s="66" t="s">
        <v>24</v>
      </c>
      <c r="D60" s="95" t="str">
        <f t="shared" ref="D60:E60" si="117">IF(NOT(SUM(D61)=0),SUM(D61),"нд")</f>
        <v>нд</v>
      </c>
      <c r="E60" s="95" t="str">
        <f t="shared" si="117"/>
        <v>нд</v>
      </c>
      <c r="F60" s="95" t="str">
        <f t="shared" ref="F60:K60" si="118">IF(NOT(SUM(F61)=0),SUM(F61),"нд")</f>
        <v>нд</v>
      </c>
      <c r="G60" s="95" t="str">
        <f t="shared" si="118"/>
        <v>нд</v>
      </c>
      <c r="H60" s="95" t="str">
        <f t="shared" si="118"/>
        <v>нд</v>
      </c>
      <c r="I60" s="95" t="str">
        <f t="shared" si="118"/>
        <v>нд</v>
      </c>
      <c r="J60" s="95" t="str">
        <f t="shared" si="118"/>
        <v>нд</v>
      </c>
      <c r="K60" s="130" t="str">
        <f t="shared" si="118"/>
        <v>нд</v>
      </c>
      <c r="L60" s="95" t="str">
        <f t="shared" ref="L60:T60" si="119">IF(NOT(SUM(L61)=0),SUM(L61),"нд")</f>
        <v>нд</v>
      </c>
      <c r="M60" s="95" t="str">
        <f t="shared" si="119"/>
        <v>нд</v>
      </c>
      <c r="N60" s="95" t="str">
        <f t="shared" si="119"/>
        <v>нд</v>
      </c>
      <c r="O60" s="95" t="str">
        <f t="shared" si="119"/>
        <v>нд</v>
      </c>
      <c r="P60" s="95" t="str">
        <f t="shared" si="119"/>
        <v>нд</v>
      </c>
      <c r="Q60" s="95" t="str">
        <f t="shared" si="119"/>
        <v>нд</v>
      </c>
      <c r="R60" s="148" t="str">
        <f t="shared" ref="R60" si="120">IF(NOT(SUM(R61)=0),SUM(R61),"нд")</f>
        <v>нд</v>
      </c>
      <c r="S60" s="95" t="str">
        <f t="shared" si="119"/>
        <v>нд</v>
      </c>
      <c r="T60" s="95" t="str">
        <f t="shared" si="119"/>
        <v>нд</v>
      </c>
      <c r="U60" s="95">
        <v>0</v>
      </c>
      <c r="V60" s="113">
        <v>0</v>
      </c>
      <c r="W60" s="187" t="s">
        <v>434</v>
      </c>
    </row>
    <row r="61" spans="1:23">
      <c r="A61" s="44" t="s">
        <v>25</v>
      </c>
      <c r="B61" s="44" t="s">
        <v>25</v>
      </c>
      <c r="C61" s="44" t="s">
        <v>25</v>
      </c>
      <c r="D61" s="94" t="s">
        <v>25</v>
      </c>
      <c r="E61" s="94" t="s">
        <v>25</v>
      </c>
      <c r="F61" s="94" t="s">
        <v>25</v>
      </c>
      <c r="G61" s="94" t="s">
        <v>25</v>
      </c>
      <c r="H61" s="94" t="s">
        <v>25</v>
      </c>
      <c r="I61" s="94" t="s">
        <v>25</v>
      </c>
      <c r="J61" s="94" t="s">
        <v>25</v>
      </c>
      <c r="K61" s="129" t="s">
        <v>25</v>
      </c>
      <c r="L61" s="94" t="s">
        <v>25</v>
      </c>
      <c r="M61" s="94" t="s">
        <v>25</v>
      </c>
      <c r="N61" s="94" t="s">
        <v>25</v>
      </c>
      <c r="O61" s="94" t="s">
        <v>25</v>
      </c>
      <c r="P61" s="94" t="s">
        <v>25</v>
      </c>
      <c r="Q61" s="94" t="s">
        <v>25</v>
      </c>
      <c r="R61" s="147" t="s">
        <v>25</v>
      </c>
      <c r="S61" s="94" t="s">
        <v>25</v>
      </c>
      <c r="T61" s="94" t="s">
        <v>25</v>
      </c>
      <c r="U61" s="106">
        <v>0</v>
      </c>
      <c r="V61" s="114">
        <v>0</v>
      </c>
      <c r="W61" s="186" t="s">
        <v>451</v>
      </c>
    </row>
    <row r="62" spans="1:23" ht="124.9" customHeight="1">
      <c r="A62" s="64" t="s">
        <v>231</v>
      </c>
      <c r="B62" s="65" t="s">
        <v>226</v>
      </c>
      <c r="C62" s="66" t="s">
        <v>24</v>
      </c>
      <c r="D62" s="95" t="str">
        <f t="shared" ref="D62:E62" si="121">IF(NOT(SUM(D63)=0),SUM(D63),"нд")</f>
        <v>нд</v>
      </c>
      <c r="E62" s="95" t="str">
        <f t="shared" si="121"/>
        <v>нд</v>
      </c>
      <c r="F62" s="95" t="str">
        <f t="shared" ref="F62:K62" si="122">IF(NOT(SUM(F63)=0),SUM(F63),"нд")</f>
        <v>нд</v>
      </c>
      <c r="G62" s="95" t="str">
        <f t="shared" si="122"/>
        <v>нд</v>
      </c>
      <c r="H62" s="95" t="str">
        <f t="shared" si="122"/>
        <v>нд</v>
      </c>
      <c r="I62" s="95" t="str">
        <f t="shared" si="122"/>
        <v>нд</v>
      </c>
      <c r="J62" s="95" t="str">
        <f t="shared" si="122"/>
        <v>нд</v>
      </c>
      <c r="K62" s="130" t="str">
        <f t="shared" si="122"/>
        <v>нд</v>
      </c>
      <c r="L62" s="95" t="str">
        <f t="shared" ref="L62:T62" si="123">IF(NOT(SUM(L63)=0),SUM(L63),"нд")</f>
        <v>нд</v>
      </c>
      <c r="M62" s="95" t="str">
        <f t="shared" si="123"/>
        <v>нд</v>
      </c>
      <c r="N62" s="95" t="str">
        <f t="shared" si="123"/>
        <v>нд</v>
      </c>
      <c r="O62" s="95" t="str">
        <f t="shared" si="123"/>
        <v>нд</v>
      </c>
      <c r="P62" s="95" t="str">
        <f t="shared" si="123"/>
        <v>нд</v>
      </c>
      <c r="Q62" s="95" t="str">
        <f t="shared" si="123"/>
        <v>нд</v>
      </c>
      <c r="R62" s="148" t="str">
        <f t="shared" ref="R62" si="124">IF(NOT(SUM(R63)=0),SUM(R63),"нд")</f>
        <v>нд</v>
      </c>
      <c r="S62" s="95" t="str">
        <f t="shared" si="123"/>
        <v>нд</v>
      </c>
      <c r="T62" s="95" t="str">
        <f t="shared" si="123"/>
        <v>нд</v>
      </c>
      <c r="U62" s="95">
        <v>0</v>
      </c>
      <c r="V62" s="113">
        <v>0</v>
      </c>
      <c r="W62" s="187" t="s">
        <v>434</v>
      </c>
    </row>
    <row r="63" spans="1:23">
      <c r="A63" s="44" t="s">
        <v>25</v>
      </c>
      <c r="B63" s="44" t="s">
        <v>25</v>
      </c>
      <c r="C63" s="44" t="s">
        <v>25</v>
      </c>
      <c r="D63" s="94" t="s">
        <v>25</v>
      </c>
      <c r="E63" s="94" t="s">
        <v>25</v>
      </c>
      <c r="F63" s="94" t="s">
        <v>25</v>
      </c>
      <c r="G63" s="94" t="s">
        <v>25</v>
      </c>
      <c r="H63" s="94" t="s">
        <v>25</v>
      </c>
      <c r="I63" s="94" t="s">
        <v>25</v>
      </c>
      <c r="J63" s="94" t="s">
        <v>25</v>
      </c>
      <c r="K63" s="129" t="s">
        <v>25</v>
      </c>
      <c r="L63" s="94" t="s">
        <v>25</v>
      </c>
      <c r="M63" s="94" t="s">
        <v>25</v>
      </c>
      <c r="N63" s="94" t="s">
        <v>25</v>
      </c>
      <c r="O63" s="94" t="s">
        <v>25</v>
      </c>
      <c r="P63" s="94" t="s">
        <v>25</v>
      </c>
      <c r="Q63" s="94" t="s">
        <v>25</v>
      </c>
      <c r="R63" s="147" t="s">
        <v>25</v>
      </c>
      <c r="S63" s="94" t="s">
        <v>25</v>
      </c>
      <c r="T63" s="94" t="s">
        <v>25</v>
      </c>
      <c r="U63" s="106">
        <v>0</v>
      </c>
      <c r="V63" s="114">
        <v>0</v>
      </c>
      <c r="W63" s="186" t="s">
        <v>451</v>
      </c>
    </row>
    <row r="64" spans="1:23" ht="124.9" customHeight="1">
      <c r="A64" s="64" t="s">
        <v>232</v>
      </c>
      <c r="B64" s="65" t="s">
        <v>233</v>
      </c>
      <c r="C64" s="66" t="s">
        <v>24</v>
      </c>
      <c r="D64" s="95" t="str">
        <f t="shared" ref="D64:E64" si="125">IF(NOT(SUM(D65)=0),SUM(D65),"нд")</f>
        <v>нд</v>
      </c>
      <c r="E64" s="95" t="str">
        <f t="shared" si="125"/>
        <v>нд</v>
      </c>
      <c r="F64" s="95" t="str">
        <f t="shared" ref="F64:K64" si="126">IF(NOT(SUM(F65)=0),SUM(F65),"нд")</f>
        <v>нд</v>
      </c>
      <c r="G64" s="95" t="str">
        <f t="shared" si="126"/>
        <v>нд</v>
      </c>
      <c r="H64" s="95" t="str">
        <f t="shared" si="126"/>
        <v>нд</v>
      </c>
      <c r="I64" s="95" t="str">
        <f t="shared" si="126"/>
        <v>нд</v>
      </c>
      <c r="J64" s="95" t="str">
        <f t="shared" si="126"/>
        <v>нд</v>
      </c>
      <c r="K64" s="130" t="str">
        <f t="shared" si="126"/>
        <v>нд</v>
      </c>
      <c r="L64" s="95" t="str">
        <f t="shared" ref="L64:T64" si="127">IF(NOT(SUM(L65)=0),SUM(L65),"нд")</f>
        <v>нд</v>
      </c>
      <c r="M64" s="95" t="str">
        <f t="shared" si="127"/>
        <v>нд</v>
      </c>
      <c r="N64" s="95" t="str">
        <f t="shared" si="127"/>
        <v>нд</v>
      </c>
      <c r="O64" s="95" t="str">
        <f t="shared" si="127"/>
        <v>нд</v>
      </c>
      <c r="P64" s="95" t="str">
        <f t="shared" si="127"/>
        <v>нд</v>
      </c>
      <c r="Q64" s="95" t="str">
        <f t="shared" si="127"/>
        <v>нд</v>
      </c>
      <c r="R64" s="148" t="str">
        <f t="shared" ref="R64" si="128">IF(NOT(SUM(R65)=0),SUM(R65),"нд")</f>
        <v>нд</v>
      </c>
      <c r="S64" s="95" t="str">
        <f t="shared" si="127"/>
        <v>нд</v>
      </c>
      <c r="T64" s="95" t="str">
        <f t="shared" si="127"/>
        <v>нд</v>
      </c>
      <c r="U64" s="95">
        <v>0</v>
      </c>
      <c r="V64" s="113">
        <v>0</v>
      </c>
      <c r="W64" s="187" t="s">
        <v>434</v>
      </c>
    </row>
    <row r="65" spans="1:25">
      <c r="A65" s="44" t="s">
        <v>25</v>
      </c>
      <c r="B65" s="44" t="s">
        <v>25</v>
      </c>
      <c r="C65" s="44" t="s">
        <v>25</v>
      </c>
      <c r="D65" s="94" t="s">
        <v>25</v>
      </c>
      <c r="E65" s="94" t="s">
        <v>25</v>
      </c>
      <c r="F65" s="94" t="s">
        <v>25</v>
      </c>
      <c r="G65" s="94" t="s">
        <v>25</v>
      </c>
      <c r="H65" s="94" t="s">
        <v>25</v>
      </c>
      <c r="I65" s="94" t="s">
        <v>25</v>
      </c>
      <c r="J65" s="94" t="s">
        <v>25</v>
      </c>
      <c r="K65" s="129" t="s">
        <v>25</v>
      </c>
      <c r="L65" s="94" t="s">
        <v>25</v>
      </c>
      <c r="M65" s="94" t="s">
        <v>25</v>
      </c>
      <c r="N65" s="94" t="s">
        <v>25</v>
      </c>
      <c r="O65" s="94" t="s">
        <v>25</v>
      </c>
      <c r="P65" s="94" t="s">
        <v>25</v>
      </c>
      <c r="Q65" s="94" t="s">
        <v>25</v>
      </c>
      <c r="R65" s="147" t="s">
        <v>25</v>
      </c>
      <c r="S65" s="94" t="s">
        <v>25</v>
      </c>
      <c r="T65" s="94" t="s">
        <v>25</v>
      </c>
      <c r="U65" s="106">
        <v>0</v>
      </c>
      <c r="V65" s="114">
        <v>0</v>
      </c>
      <c r="W65" s="186" t="s">
        <v>451</v>
      </c>
    </row>
    <row r="66" spans="1:25" ht="109.15" customHeight="1">
      <c r="A66" s="50" t="s">
        <v>234</v>
      </c>
      <c r="B66" s="51" t="s">
        <v>235</v>
      </c>
      <c r="C66" s="52" t="s">
        <v>24</v>
      </c>
      <c r="D66" s="91">
        <f t="shared" ref="D66:E66" si="129">IF(NOT(SUM(D67,D69)=0),SUM(D67,D69),"нд")</f>
        <v>0.22500000000000001</v>
      </c>
      <c r="E66" s="91" t="str">
        <f t="shared" si="129"/>
        <v>нд</v>
      </c>
      <c r="F66" s="91" t="str">
        <f t="shared" ref="F66:L66" si="130">IF(NOT(SUM(F67,F69)=0),SUM(F67,F69),"нд")</f>
        <v>нд</v>
      </c>
      <c r="G66" s="91" t="str">
        <f t="shared" si="130"/>
        <v>нд</v>
      </c>
      <c r="H66" s="91" t="str">
        <f t="shared" si="130"/>
        <v>нд</v>
      </c>
      <c r="I66" s="91" t="str">
        <f t="shared" si="130"/>
        <v>нд</v>
      </c>
      <c r="J66" s="91" t="str">
        <f t="shared" si="130"/>
        <v>нд</v>
      </c>
      <c r="K66" s="126" t="str">
        <f t="shared" si="130"/>
        <v>нд</v>
      </c>
      <c r="L66" s="91" t="str">
        <f t="shared" si="130"/>
        <v>нд</v>
      </c>
      <c r="M66" s="91" t="str">
        <f t="shared" ref="M66" si="131">IF(NOT(SUM(M67,M69)=0),SUM(M67,M69),"нд")</f>
        <v>нд</v>
      </c>
      <c r="N66" s="91" t="str">
        <f t="shared" ref="N66:Q66" si="132">IF(NOT(SUM(N67,N69)=0),SUM(N67,N69),"нд")</f>
        <v>нд</v>
      </c>
      <c r="O66" s="91" t="str">
        <f t="shared" si="132"/>
        <v>нд</v>
      </c>
      <c r="P66" s="91" t="str">
        <f t="shared" si="132"/>
        <v>нд</v>
      </c>
      <c r="Q66" s="91" t="str">
        <f t="shared" si="132"/>
        <v>нд</v>
      </c>
      <c r="R66" s="145" t="str">
        <f t="shared" ref="R66:T66" si="133">IF(NOT(SUM(R67,R69)=0),SUM(R67,R69),"нд")</f>
        <v>нд</v>
      </c>
      <c r="S66" s="91" t="str">
        <f t="shared" si="133"/>
        <v>нд</v>
      </c>
      <c r="T66" s="91" t="str">
        <f t="shared" si="133"/>
        <v>нд</v>
      </c>
      <c r="U66" s="91">
        <v>0</v>
      </c>
      <c r="V66" s="112">
        <v>0</v>
      </c>
      <c r="W66" s="183" t="s">
        <v>434</v>
      </c>
    </row>
    <row r="67" spans="1:25" ht="93.6" customHeight="1">
      <c r="A67" s="53" t="s">
        <v>236</v>
      </c>
      <c r="B67" s="54" t="s">
        <v>237</v>
      </c>
      <c r="C67" s="55" t="s">
        <v>24</v>
      </c>
      <c r="D67" s="92" t="str">
        <f t="shared" ref="D67:E67" si="134">IF(NOT(SUM(D68)=0),SUM(D68),"нд")</f>
        <v>нд</v>
      </c>
      <c r="E67" s="92" t="str">
        <f t="shared" si="134"/>
        <v>нд</v>
      </c>
      <c r="F67" s="92" t="str">
        <f t="shared" ref="F67:K67" si="135">IF(NOT(SUM(F68)=0),SUM(F68),"нд")</f>
        <v>нд</v>
      </c>
      <c r="G67" s="92" t="str">
        <f t="shared" si="135"/>
        <v>нд</v>
      </c>
      <c r="H67" s="92" t="str">
        <f t="shared" si="135"/>
        <v>нд</v>
      </c>
      <c r="I67" s="92" t="str">
        <f t="shared" si="135"/>
        <v>нд</v>
      </c>
      <c r="J67" s="92" t="str">
        <f t="shared" si="135"/>
        <v>нд</v>
      </c>
      <c r="K67" s="127" t="str">
        <f t="shared" si="135"/>
        <v>нд</v>
      </c>
      <c r="L67" s="92" t="str">
        <f t="shared" ref="L67:T67" si="136">IF(NOT(SUM(L68)=0),SUM(L68),"нд")</f>
        <v>нд</v>
      </c>
      <c r="M67" s="92" t="str">
        <f t="shared" si="136"/>
        <v>нд</v>
      </c>
      <c r="N67" s="92" t="str">
        <f t="shared" si="136"/>
        <v>нд</v>
      </c>
      <c r="O67" s="92" t="str">
        <f t="shared" si="136"/>
        <v>нд</v>
      </c>
      <c r="P67" s="92" t="str">
        <f t="shared" si="136"/>
        <v>нд</v>
      </c>
      <c r="Q67" s="92" t="str">
        <f t="shared" si="136"/>
        <v>нд</v>
      </c>
      <c r="R67" s="146" t="str">
        <f t="shared" ref="R67" si="137">IF(NOT(SUM(R68)=0),SUM(R68),"нд")</f>
        <v>нд</v>
      </c>
      <c r="S67" s="92" t="str">
        <f t="shared" si="136"/>
        <v>нд</v>
      </c>
      <c r="T67" s="92" t="str">
        <f t="shared" si="136"/>
        <v>нд</v>
      </c>
      <c r="U67" s="92">
        <v>0</v>
      </c>
      <c r="V67" s="103">
        <v>0</v>
      </c>
      <c r="W67" s="184" t="s">
        <v>434</v>
      </c>
    </row>
    <row r="68" spans="1:25">
      <c r="A68" s="44" t="s">
        <v>25</v>
      </c>
      <c r="B68" s="44" t="s">
        <v>25</v>
      </c>
      <c r="C68" s="44" t="s">
        <v>25</v>
      </c>
      <c r="D68" s="94" t="s">
        <v>25</v>
      </c>
      <c r="E68" s="94" t="s">
        <v>25</v>
      </c>
      <c r="F68" s="94" t="s">
        <v>25</v>
      </c>
      <c r="G68" s="94" t="s">
        <v>25</v>
      </c>
      <c r="H68" s="94" t="s">
        <v>25</v>
      </c>
      <c r="I68" s="94" t="s">
        <v>25</v>
      </c>
      <c r="J68" s="94" t="s">
        <v>25</v>
      </c>
      <c r="K68" s="129" t="s">
        <v>25</v>
      </c>
      <c r="L68" s="94" t="s">
        <v>25</v>
      </c>
      <c r="M68" s="94" t="s">
        <v>25</v>
      </c>
      <c r="N68" s="94" t="s">
        <v>25</v>
      </c>
      <c r="O68" s="94" t="s">
        <v>25</v>
      </c>
      <c r="P68" s="94" t="s">
        <v>25</v>
      </c>
      <c r="Q68" s="94" t="s">
        <v>25</v>
      </c>
      <c r="R68" s="147" t="s">
        <v>25</v>
      </c>
      <c r="S68" s="94" t="s">
        <v>25</v>
      </c>
      <c r="T68" s="94" t="s">
        <v>25</v>
      </c>
      <c r="U68" s="106">
        <v>0</v>
      </c>
      <c r="V68" s="114">
        <v>0</v>
      </c>
      <c r="W68" s="186" t="s">
        <v>451</v>
      </c>
    </row>
    <row r="69" spans="1:25" ht="93.6" customHeight="1">
      <c r="A69" s="53" t="s">
        <v>238</v>
      </c>
      <c r="B69" s="54" t="s">
        <v>239</v>
      </c>
      <c r="C69" s="55" t="s">
        <v>24</v>
      </c>
      <c r="D69" s="92">
        <f t="shared" ref="D69:E70" si="138">IF(NOT(SUM(D70)=0),SUM(D70),"нд")</f>
        <v>0.22500000000000001</v>
      </c>
      <c r="E69" s="92" t="str">
        <f t="shared" si="138"/>
        <v>нд</v>
      </c>
      <c r="F69" s="92" t="str">
        <f t="shared" ref="F69:K70" si="139">IF(NOT(SUM(F70)=0),SUM(F70),"нд")</f>
        <v>нд</v>
      </c>
      <c r="G69" s="92" t="str">
        <f t="shared" si="139"/>
        <v>нд</v>
      </c>
      <c r="H69" s="92" t="str">
        <f t="shared" si="139"/>
        <v>нд</v>
      </c>
      <c r="I69" s="92" t="str">
        <f t="shared" si="139"/>
        <v>нд</v>
      </c>
      <c r="J69" s="92" t="str">
        <f t="shared" si="139"/>
        <v>нд</v>
      </c>
      <c r="K69" s="127" t="str">
        <f t="shared" si="139"/>
        <v>нд</v>
      </c>
      <c r="L69" s="92" t="str">
        <f t="shared" ref="L69:T70" si="140">IF(NOT(SUM(L70)=0),SUM(L70),"нд")</f>
        <v>нд</v>
      </c>
      <c r="M69" s="92" t="str">
        <f t="shared" si="140"/>
        <v>нд</v>
      </c>
      <c r="N69" s="92" t="str">
        <f t="shared" si="140"/>
        <v>нд</v>
      </c>
      <c r="O69" s="92" t="str">
        <f t="shared" si="140"/>
        <v>нд</v>
      </c>
      <c r="P69" s="92" t="str">
        <f t="shared" si="140"/>
        <v>нд</v>
      </c>
      <c r="Q69" s="92" t="str">
        <f t="shared" si="140"/>
        <v>нд</v>
      </c>
      <c r="R69" s="146" t="str">
        <f t="shared" ref="R69:R70" si="141">IF(NOT(SUM(R70)=0),SUM(R70),"нд")</f>
        <v>нд</v>
      </c>
      <c r="S69" s="92" t="str">
        <f t="shared" si="140"/>
        <v>нд</v>
      </c>
      <c r="T69" s="92" t="str">
        <f t="shared" si="140"/>
        <v>нд</v>
      </c>
      <c r="U69" s="92">
        <v>0</v>
      </c>
      <c r="V69" s="103">
        <v>0</v>
      </c>
      <c r="W69" s="184" t="s">
        <v>434</v>
      </c>
    </row>
    <row r="70" spans="1:25" ht="31.15" customHeight="1">
      <c r="A70" s="37" t="s">
        <v>240</v>
      </c>
      <c r="B70" s="41" t="s">
        <v>73</v>
      </c>
      <c r="C70" s="39" t="s">
        <v>24</v>
      </c>
      <c r="D70" s="88">
        <f t="shared" si="138"/>
        <v>0.22500000000000001</v>
      </c>
      <c r="E70" s="88" t="str">
        <f t="shared" si="138"/>
        <v>нд</v>
      </c>
      <c r="F70" s="88" t="str">
        <f t="shared" si="139"/>
        <v>нд</v>
      </c>
      <c r="G70" s="88" t="str">
        <f t="shared" si="139"/>
        <v>нд</v>
      </c>
      <c r="H70" s="88" t="str">
        <f t="shared" si="139"/>
        <v>нд</v>
      </c>
      <c r="I70" s="88" t="str">
        <f t="shared" si="139"/>
        <v>нд</v>
      </c>
      <c r="J70" s="88" t="str">
        <f t="shared" si="139"/>
        <v>нд</v>
      </c>
      <c r="K70" s="123" t="str">
        <f t="shared" si="139"/>
        <v>нд</v>
      </c>
      <c r="L70" s="88" t="str">
        <f t="shared" si="140"/>
        <v>нд</v>
      </c>
      <c r="M70" s="88" t="str">
        <f t="shared" si="140"/>
        <v>нд</v>
      </c>
      <c r="N70" s="88" t="str">
        <f t="shared" si="140"/>
        <v>нд</v>
      </c>
      <c r="O70" s="88" t="str">
        <f t="shared" si="140"/>
        <v>нд</v>
      </c>
      <c r="P70" s="88" t="str">
        <f t="shared" si="140"/>
        <v>нд</v>
      </c>
      <c r="Q70" s="88" t="str">
        <f t="shared" si="140"/>
        <v>нд</v>
      </c>
      <c r="R70" s="141" t="str">
        <f t="shared" si="141"/>
        <v>нд</v>
      </c>
      <c r="S70" s="88" t="str">
        <f t="shared" si="140"/>
        <v>нд</v>
      </c>
      <c r="T70" s="88" t="str">
        <f t="shared" si="140"/>
        <v>нд</v>
      </c>
      <c r="U70" s="88">
        <v>0</v>
      </c>
      <c r="V70" s="109">
        <v>0</v>
      </c>
      <c r="W70" s="180" t="s">
        <v>434</v>
      </c>
    </row>
    <row r="71" spans="1:25" ht="62.45" customHeight="1">
      <c r="A71" s="56" t="s">
        <v>241</v>
      </c>
      <c r="B71" s="61" t="s">
        <v>242</v>
      </c>
      <c r="C71" s="58" t="s">
        <v>243</v>
      </c>
      <c r="D71" s="105">
        <v>0.22500000000000001</v>
      </c>
      <c r="E71" s="96" t="s">
        <v>25</v>
      </c>
      <c r="F71" s="96" t="s">
        <v>25</v>
      </c>
      <c r="G71" s="96" t="s">
        <v>25</v>
      </c>
      <c r="H71" s="96" t="s">
        <v>25</v>
      </c>
      <c r="I71" s="96" t="s">
        <v>25</v>
      </c>
      <c r="J71" s="96" t="s">
        <v>25</v>
      </c>
      <c r="K71" s="131" t="s">
        <v>25</v>
      </c>
      <c r="L71" s="96" t="s">
        <v>25</v>
      </c>
      <c r="M71" s="96" t="s">
        <v>25</v>
      </c>
      <c r="N71" s="96" t="s">
        <v>25</v>
      </c>
      <c r="O71" s="96" t="s">
        <v>25</v>
      </c>
      <c r="P71" s="96" t="s">
        <v>25</v>
      </c>
      <c r="Q71" s="96" t="s">
        <v>25</v>
      </c>
      <c r="R71" s="149" t="s">
        <v>25</v>
      </c>
      <c r="S71" s="96" t="s">
        <v>25</v>
      </c>
      <c r="T71" s="96" t="s">
        <v>25</v>
      </c>
      <c r="U71" s="111">
        <v>0</v>
      </c>
      <c r="V71" s="107">
        <v>0</v>
      </c>
      <c r="W71" s="185" t="s">
        <v>25</v>
      </c>
    </row>
    <row r="72" spans="1:25" ht="46.9" customHeight="1">
      <c r="A72" s="47" t="s">
        <v>244</v>
      </c>
      <c r="B72" s="48" t="s">
        <v>245</v>
      </c>
      <c r="C72" s="49" t="s">
        <v>24</v>
      </c>
      <c r="D72" s="90">
        <f t="shared" ref="D72:E72" si="142">IF(NOT(SUM(D73,D128,D148,D166)=0),SUM(D73,D128,D148,D166),"нд")</f>
        <v>73.12</v>
      </c>
      <c r="E72" s="90" t="str">
        <f t="shared" si="142"/>
        <v>нд</v>
      </c>
      <c r="F72" s="90">
        <f t="shared" ref="F72:L72" si="143">IF(NOT(SUM(F73,F128,F148,F166)=0),SUM(F73,F128,F148,F166),"нд")</f>
        <v>13.594999999999999</v>
      </c>
      <c r="G72" s="90">
        <f t="shared" si="143"/>
        <v>7.24</v>
      </c>
      <c r="H72" s="90" t="str">
        <f t="shared" si="143"/>
        <v>нд</v>
      </c>
      <c r="I72" s="90">
        <f t="shared" si="143"/>
        <v>5.9989999999999997</v>
      </c>
      <c r="J72" s="90" t="str">
        <f t="shared" si="143"/>
        <v>нд</v>
      </c>
      <c r="K72" s="125" t="str">
        <f t="shared" si="143"/>
        <v>нд</v>
      </c>
      <c r="L72" s="90" t="str">
        <f t="shared" si="143"/>
        <v>нд</v>
      </c>
      <c r="M72" s="90">
        <f t="shared" ref="M72" si="144">IF(NOT(SUM(M73,M128,M148,M166)=0),SUM(M73,M128,M148,M166),"нд")</f>
        <v>12.618</v>
      </c>
      <c r="N72" s="90">
        <f t="shared" ref="N72:Q72" si="145">IF(NOT(SUM(N73,N128,N148,N166)=0),SUM(N73,N128,N148,N166),"нд")</f>
        <v>7.24</v>
      </c>
      <c r="O72" s="90" t="str">
        <f t="shared" si="145"/>
        <v>нд</v>
      </c>
      <c r="P72" s="90">
        <f t="shared" si="145"/>
        <v>5.6990000000000007</v>
      </c>
      <c r="Q72" s="90" t="str">
        <f t="shared" si="145"/>
        <v>нд</v>
      </c>
      <c r="R72" s="144" t="str">
        <f t="shared" ref="R72:T72" si="146">IF(NOT(SUM(R73,R128,R148,R166)=0),SUM(R73,R128,R148,R166),"нд")</f>
        <v>нд</v>
      </c>
      <c r="S72" s="90" t="str">
        <f t="shared" si="146"/>
        <v>нд</v>
      </c>
      <c r="T72" s="90" t="str">
        <f t="shared" si="146"/>
        <v>нд</v>
      </c>
      <c r="U72" s="90">
        <f t="shared" ref="U72:U99" si="147">M72-F72</f>
        <v>-0.97699999999999854</v>
      </c>
      <c r="V72" s="161">
        <f>IF(M72&gt;0,(IF((SUM(F72)=0), 1,(M72/SUM(F72)-1))),(IF((SUM(F72)=0), 0,(M72/SUM(F72)-1))))*100</f>
        <v>-7.1864656123574733</v>
      </c>
      <c r="W72" s="182" t="s">
        <v>434</v>
      </c>
      <c r="Y72" s="169">
        <f>U73+U128</f>
        <v>-0.97699999999999942</v>
      </c>
    </row>
    <row r="73" spans="1:25" ht="78" customHeight="1">
      <c r="A73" s="50" t="s">
        <v>246</v>
      </c>
      <c r="B73" s="51" t="s">
        <v>247</v>
      </c>
      <c r="C73" s="52" t="s">
        <v>24</v>
      </c>
      <c r="D73" s="91">
        <f t="shared" ref="D73:E73" si="148">IF(NOT(SUM(D74,D76)=0),SUM(D74,D76),"нд")</f>
        <v>32.642000000000003</v>
      </c>
      <c r="E73" s="91" t="str">
        <f t="shared" si="148"/>
        <v>нд</v>
      </c>
      <c r="F73" s="91">
        <f t="shared" ref="F73:L73" si="149">IF(NOT(SUM(F74,F76)=0),SUM(F74,F76),"нд")</f>
        <v>5.4119999999999999</v>
      </c>
      <c r="G73" s="91">
        <f t="shared" si="149"/>
        <v>7.24</v>
      </c>
      <c r="H73" s="91" t="str">
        <f t="shared" si="149"/>
        <v>нд</v>
      </c>
      <c r="I73" s="91" t="str">
        <f t="shared" si="149"/>
        <v>нд</v>
      </c>
      <c r="J73" s="91" t="str">
        <f t="shared" si="149"/>
        <v>нд</v>
      </c>
      <c r="K73" s="126" t="str">
        <f t="shared" si="149"/>
        <v>нд</v>
      </c>
      <c r="L73" s="91" t="str">
        <f t="shared" si="149"/>
        <v>нд</v>
      </c>
      <c r="M73" s="91">
        <f t="shared" ref="M73" si="150">IF(NOT(SUM(M74,M76)=0),SUM(M74,M76),"нд")</f>
        <v>4.9749999999999996</v>
      </c>
      <c r="N73" s="91">
        <f t="shared" ref="N73:Q73" si="151">IF(NOT(SUM(N74,N76)=0),SUM(N74,N76),"нд")</f>
        <v>7.24</v>
      </c>
      <c r="O73" s="91" t="str">
        <f t="shared" si="151"/>
        <v>нд</v>
      </c>
      <c r="P73" s="91" t="str">
        <f t="shared" si="151"/>
        <v>нд</v>
      </c>
      <c r="Q73" s="91" t="str">
        <f t="shared" si="151"/>
        <v>нд</v>
      </c>
      <c r="R73" s="145" t="str">
        <f t="shared" ref="R73:T73" si="152">IF(NOT(SUM(R74,R76)=0),SUM(R74,R76),"нд")</f>
        <v>нд</v>
      </c>
      <c r="S73" s="91" t="str">
        <f t="shared" si="152"/>
        <v>нд</v>
      </c>
      <c r="T73" s="91" t="str">
        <f t="shared" si="152"/>
        <v>нд</v>
      </c>
      <c r="U73" s="91">
        <f t="shared" si="147"/>
        <v>-0.43700000000000028</v>
      </c>
      <c r="V73" s="155">
        <f>IF(M73&gt;0,(IF((SUM(F73)=0), 1,(M73/SUM(F73)-1))),(IF((SUM(F73)=0), 0,(M73/SUM(F73)-1))))*100</f>
        <v>-8.0746489283074716</v>
      </c>
      <c r="W73" s="183" t="s">
        <v>434</v>
      </c>
      <c r="Y73" s="169">
        <f>U77+U89</f>
        <v>-0.43699999999999961</v>
      </c>
    </row>
    <row r="74" spans="1:25" ht="31.5" customHeight="1">
      <c r="A74" s="53" t="s">
        <v>248</v>
      </c>
      <c r="B74" s="54" t="s">
        <v>249</v>
      </c>
      <c r="C74" s="55" t="s">
        <v>24</v>
      </c>
      <c r="D74" s="92" t="str">
        <f t="shared" ref="D74:E74" si="153">IF(NOT(SUM(D75)=0),SUM(D75),"нд")</f>
        <v>нд</v>
      </c>
      <c r="E74" s="92" t="str">
        <f t="shared" si="153"/>
        <v>нд</v>
      </c>
      <c r="F74" s="92" t="str">
        <f t="shared" ref="F74:K74" si="154">IF(NOT(SUM(F75)=0),SUM(F75),"нд")</f>
        <v>нд</v>
      </c>
      <c r="G74" s="92" t="str">
        <f t="shared" si="154"/>
        <v>нд</v>
      </c>
      <c r="H74" s="92" t="str">
        <f t="shared" si="154"/>
        <v>нд</v>
      </c>
      <c r="I74" s="92" t="str">
        <f t="shared" si="154"/>
        <v>нд</v>
      </c>
      <c r="J74" s="92" t="str">
        <f t="shared" si="154"/>
        <v>нд</v>
      </c>
      <c r="K74" s="127" t="str">
        <f t="shared" si="154"/>
        <v>нд</v>
      </c>
      <c r="L74" s="92" t="str">
        <f t="shared" ref="L74:T74" si="155">IF(NOT(SUM(L75)=0),SUM(L75),"нд")</f>
        <v>нд</v>
      </c>
      <c r="M74" s="92" t="str">
        <f t="shared" si="155"/>
        <v>нд</v>
      </c>
      <c r="N74" s="92" t="str">
        <f t="shared" si="155"/>
        <v>нд</v>
      </c>
      <c r="O74" s="92" t="str">
        <f t="shared" si="155"/>
        <v>нд</v>
      </c>
      <c r="P74" s="92" t="str">
        <f t="shared" si="155"/>
        <v>нд</v>
      </c>
      <c r="Q74" s="92" t="str">
        <f t="shared" si="155"/>
        <v>нд</v>
      </c>
      <c r="R74" s="146" t="str">
        <f t="shared" ref="R74" si="156">IF(NOT(SUM(R75)=0),SUM(R75),"нд")</f>
        <v>нд</v>
      </c>
      <c r="S74" s="92" t="str">
        <f t="shared" si="155"/>
        <v>нд</v>
      </c>
      <c r="T74" s="92" t="str">
        <f t="shared" si="155"/>
        <v>нд</v>
      </c>
      <c r="U74" s="92">
        <v>0</v>
      </c>
      <c r="V74" s="103">
        <v>0</v>
      </c>
      <c r="W74" s="184" t="s">
        <v>434</v>
      </c>
    </row>
    <row r="75" spans="1:25">
      <c r="A75" s="44" t="s">
        <v>25</v>
      </c>
      <c r="B75" s="44" t="s">
        <v>25</v>
      </c>
      <c r="C75" s="44" t="s">
        <v>25</v>
      </c>
      <c r="D75" s="94" t="s">
        <v>25</v>
      </c>
      <c r="E75" s="94" t="s">
        <v>25</v>
      </c>
      <c r="F75" s="94" t="s">
        <v>25</v>
      </c>
      <c r="G75" s="94" t="s">
        <v>25</v>
      </c>
      <c r="H75" s="94" t="s">
        <v>25</v>
      </c>
      <c r="I75" s="94" t="s">
        <v>25</v>
      </c>
      <c r="J75" s="94" t="s">
        <v>25</v>
      </c>
      <c r="K75" s="129" t="s">
        <v>25</v>
      </c>
      <c r="L75" s="94" t="s">
        <v>25</v>
      </c>
      <c r="M75" s="94" t="s">
        <v>25</v>
      </c>
      <c r="N75" s="94" t="s">
        <v>25</v>
      </c>
      <c r="O75" s="94" t="s">
        <v>25</v>
      </c>
      <c r="P75" s="94" t="s">
        <v>25</v>
      </c>
      <c r="Q75" s="94" t="s">
        <v>25</v>
      </c>
      <c r="R75" s="147" t="s">
        <v>25</v>
      </c>
      <c r="S75" s="94" t="s">
        <v>25</v>
      </c>
      <c r="T75" s="94" t="s">
        <v>25</v>
      </c>
      <c r="U75" s="106">
        <v>0</v>
      </c>
      <c r="V75" s="110">
        <v>0</v>
      </c>
      <c r="W75" s="186" t="s">
        <v>451</v>
      </c>
    </row>
    <row r="76" spans="1:25" ht="78" customHeight="1">
      <c r="A76" s="53" t="s">
        <v>250</v>
      </c>
      <c r="B76" s="54" t="s">
        <v>251</v>
      </c>
      <c r="C76" s="55" t="s">
        <v>24</v>
      </c>
      <c r="D76" s="92">
        <f t="shared" ref="D76:E76" si="157">IF(NOT(SUM(D77,D89)=0),SUM(D77,D89),"нд")</f>
        <v>32.642000000000003</v>
      </c>
      <c r="E76" s="92" t="str">
        <f t="shared" si="157"/>
        <v>нд</v>
      </c>
      <c r="F76" s="92">
        <f t="shared" ref="F76:L76" si="158">IF(NOT(SUM(F77,F89)=0),SUM(F77,F89),"нд")</f>
        <v>5.4119999999999999</v>
      </c>
      <c r="G76" s="92">
        <f t="shared" si="158"/>
        <v>7.24</v>
      </c>
      <c r="H76" s="92" t="str">
        <f t="shared" si="158"/>
        <v>нд</v>
      </c>
      <c r="I76" s="92" t="str">
        <f t="shared" si="158"/>
        <v>нд</v>
      </c>
      <c r="J76" s="92" t="str">
        <f t="shared" si="158"/>
        <v>нд</v>
      </c>
      <c r="K76" s="127" t="str">
        <f t="shared" si="158"/>
        <v>нд</v>
      </c>
      <c r="L76" s="92" t="str">
        <f t="shared" si="158"/>
        <v>нд</v>
      </c>
      <c r="M76" s="92">
        <f t="shared" ref="M76" si="159">IF(NOT(SUM(M77,M89)=0),SUM(M77,M89),"нд")</f>
        <v>4.9749999999999996</v>
      </c>
      <c r="N76" s="92">
        <f t="shared" ref="N76:Q76" si="160">IF(NOT(SUM(N77,N89)=0),SUM(N77,N89),"нд")</f>
        <v>7.24</v>
      </c>
      <c r="O76" s="92" t="str">
        <f t="shared" si="160"/>
        <v>нд</v>
      </c>
      <c r="P76" s="92" t="str">
        <f t="shared" si="160"/>
        <v>нд</v>
      </c>
      <c r="Q76" s="92" t="str">
        <f t="shared" si="160"/>
        <v>нд</v>
      </c>
      <c r="R76" s="146" t="str">
        <f t="shared" ref="R76:T76" si="161">IF(NOT(SUM(R77,R89)=0),SUM(R77,R89),"нд")</f>
        <v>нд</v>
      </c>
      <c r="S76" s="92" t="str">
        <f t="shared" si="161"/>
        <v>нд</v>
      </c>
      <c r="T76" s="92" t="str">
        <f t="shared" si="161"/>
        <v>нд</v>
      </c>
      <c r="U76" s="92">
        <f t="shared" si="147"/>
        <v>-0.43700000000000028</v>
      </c>
      <c r="V76" s="168">
        <f>IF(M76&gt;0,(IF((SUM(F76)=0), 1,(M76/SUM(F76)-1))),(IF((SUM(F76)=0), 0,(M76/SUM(F76)-1))))*100</f>
        <v>-8.0746489283074716</v>
      </c>
      <c r="W76" s="184" t="s">
        <v>434</v>
      </c>
    </row>
    <row r="77" spans="1:25" ht="15.75" customHeight="1">
      <c r="A77" s="29" t="s">
        <v>252</v>
      </c>
      <c r="B77" s="30" t="s">
        <v>30</v>
      </c>
      <c r="C77" s="25" t="s">
        <v>24</v>
      </c>
      <c r="D77" s="87">
        <f t="shared" ref="D77:E77" si="162">IF(NOT(SUM(D78:D88)=0),SUM(D78:D88),"нд")</f>
        <v>11.664</v>
      </c>
      <c r="E77" s="87" t="str">
        <f t="shared" si="162"/>
        <v>нд</v>
      </c>
      <c r="F77" s="87">
        <f t="shared" ref="F77:L77" si="163">IF(NOT(SUM(F78:F88)=0),SUM(F78:F88),"нд")</f>
        <v>0.74</v>
      </c>
      <c r="G77" s="87">
        <f t="shared" si="163"/>
        <v>0.84000000000000008</v>
      </c>
      <c r="H77" s="87" t="str">
        <f t="shared" si="163"/>
        <v>нд</v>
      </c>
      <c r="I77" s="87" t="str">
        <f t="shared" si="163"/>
        <v>нд</v>
      </c>
      <c r="J77" s="87" t="str">
        <f t="shared" si="163"/>
        <v>нд</v>
      </c>
      <c r="K77" s="122" t="str">
        <f t="shared" si="163"/>
        <v>нд</v>
      </c>
      <c r="L77" s="87" t="str">
        <f t="shared" si="163"/>
        <v>нд</v>
      </c>
      <c r="M77" s="87">
        <f t="shared" ref="M77" si="164">IF(NOT(SUM(M78:M88)=0),SUM(M78:M88),"нд")</f>
        <v>0.61299999999999999</v>
      </c>
      <c r="N77" s="87">
        <f t="shared" ref="N77:Q77" si="165">IF(NOT(SUM(N78:N88)=0),SUM(N78:N88),"нд")</f>
        <v>0.84000000000000008</v>
      </c>
      <c r="O77" s="87" t="str">
        <f t="shared" si="165"/>
        <v>нд</v>
      </c>
      <c r="P77" s="87" t="str">
        <f t="shared" si="165"/>
        <v>нд</v>
      </c>
      <c r="Q77" s="87" t="str">
        <f t="shared" si="165"/>
        <v>нд</v>
      </c>
      <c r="R77" s="140" t="str">
        <f t="shared" ref="R77:T77" si="166">IF(NOT(SUM(R78:R88)=0),SUM(R78:R88),"нд")</f>
        <v>нд</v>
      </c>
      <c r="S77" s="87" t="str">
        <f t="shared" si="166"/>
        <v>нд</v>
      </c>
      <c r="T77" s="87" t="str">
        <f t="shared" si="166"/>
        <v>нд</v>
      </c>
      <c r="U77" s="87">
        <f t="shared" si="147"/>
        <v>-0.127</v>
      </c>
      <c r="V77" s="158">
        <f>IF(M77&gt;0,(IF((SUM(F77)=0), 1,(M77/SUM(F77)-1))),(IF((SUM(F77)=0), 0,(M77/SUM(F77)-1))))*100</f>
        <v>-17.162162162162165</v>
      </c>
      <c r="W77" s="188" t="s">
        <v>434</v>
      </c>
    </row>
    <row r="78" spans="1:25" ht="62.45" customHeight="1">
      <c r="A78" s="32" t="s">
        <v>253</v>
      </c>
      <c r="B78" s="59" t="s">
        <v>254</v>
      </c>
      <c r="C78" s="34" t="s">
        <v>55</v>
      </c>
      <c r="D78" s="96" t="s">
        <v>25</v>
      </c>
      <c r="E78" s="93" t="s">
        <v>25</v>
      </c>
      <c r="F78" s="93" t="s">
        <v>25</v>
      </c>
      <c r="G78" s="93" t="s">
        <v>25</v>
      </c>
      <c r="H78" s="93" t="s">
        <v>25</v>
      </c>
      <c r="I78" s="93" t="s">
        <v>25</v>
      </c>
      <c r="J78" s="93" t="s">
        <v>25</v>
      </c>
      <c r="K78" s="128" t="s">
        <v>25</v>
      </c>
      <c r="L78" s="93" t="s">
        <v>25</v>
      </c>
      <c r="M78" s="93" t="s">
        <v>25</v>
      </c>
      <c r="N78" s="93" t="s">
        <v>25</v>
      </c>
      <c r="O78" s="93" t="s">
        <v>25</v>
      </c>
      <c r="P78" s="93" t="s">
        <v>25</v>
      </c>
      <c r="Q78" s="93" t="s">
        <v>25</v>
      </c>
      <c r="R78" s="138" t="s">
        <v>25</v>
      </c>
      <c r="S78" s="93" t="s">
        <v>25</v>
      </c>
      <c r="T78" s="93" t="s">
        <v>25</v>
      </c>
      <c r="U78" s="111">
        <v>0</v>
      </c>
      <c r="V78" s="107">
        <v>0</v>
      </c>
      <c r="W78" s="186" t="s">
        <v>451</v>
      </c>
    </row>
    <row r="79" spans="1:25" ht="46.9" customHeight="1">
      <c r="A79" s="32" t="s">
        <v>255</v>
      </c>
      <c r="B79" s="67" t="s">
        <v>56</v>
      </c>
      <c r="C79" s="34" t="s">
        <v>57</v>
      </c>
      <c r="D79" s="96" t="s">
        <v>25</v>
      </c>
      <c r="E79" s="96" t="s">
        <v>25</v>
      </c>
      <c r="F79" s="96" t="s">
        <v>25</v>
      </c>
      <c r="G79" s="96" t="s">
        <v>25</v>
      </c>
      <c r="H79" s="96" t="s">
        <v>25</v>
      </c>
      <c r="I79" s="96" t="s">
        <v>25</v>
      </c>
      <c r="J79" s="96" t="s">
        <v>25</v>
      </c>
      <c r="K79" s="131" t="s">
        <v>25</v>
      </c>
      <c r="L79" s="96" t="s">
        <v>25</v>
      </c>
      <c r="M79" s="96" t="s">
        <v>25</v>
      </c>
      <c r="N79" s="96" t="s">
        <v>25</v>
      </c>
      <c r="O79" s="96" t="s">
        <v>25</v>
      </c>
      <c r="P79" s="96" t="s">
        <v>25</v>
      </c>
      <c r="Q79" s="96" t="s">
        <v>25</v>
      </c>
      <c r="R79" s="149" t="s">
        <v>25</v>
      </c>
      <c r="S79" s="96" t="s">
        <v>25</v>
      </c>
      <c r="T79" s="96" t="s">
        <v>25</v>
      </c>
      <c r="U79" s="111">
        <v>0</v>
      </c>
      <c r="V79" s="107">
        <v>0</v>
      </c>
      <c r="W79" s="186" t="s">
        <v>451</v>
      </c>
    </row>
    <row r="80" spans="1:25" ht="46.9" customHeight="1">
      <c r="A80" s="56" t="s">
        <v>256</v>
      </c>
      <c r="B80" s="61" t="s">
        <v>257</v>
      </c>
      <c r="C80" s="68" t="s">
        <v>58</v>
      </c>
      <c r="D80" s="105">
        <v>0.47</v>
      </c>
      <c r="E80" s="96" t="s">
        <v>25</v>
      </c>
      <c r="F80" s="96" t="s">
        <v>25</v>
      </c>
      <c r="G80" s="96" t="s">
        <v>25</v>
      </c>
      <c r="H80" s="96" t="s">
        <v>25</v>
      </c>
      <c r="I80" s="96" t="s">
        <v>25</v>
      </c>
      <c r="J80" s="96" t="s">
        <v>25</v>
      </c>
      <c r="K80" s="131" t="s">
        <v>25</v>
      </c>
      <c r="L80" s="96" t="s">
        <v>25</v>
      </c>
      <c r="M80" s="96" t="s">
        <v>25</v>
      </c>
      <c r="N80" s="96" t="s">
        <v>25</v>
      </c>
      <c r="O80" s="96" t="s">
        <v>25</v>
      </c>
      <c r="P80" s="96" t="s">
        <v>25</v>
      </c>
      <c r="Q80" s="96" t="s">
        <v>25</v>
      </c>
      <c r="R80" s="149" t="s">
        <v>25</v>
      </c>
      <c r="S80" s="96" t="s">
        <v>25</v>
      </c>
      <c r="T80" s="96" t="s">
        <v>25</v>
      </c>
      <c r="U80" s="111">
        <v>0</v>
      </c>
      <c r="V80" s="107">
        <v>0</v>
      </c>
      <c r="W80" s="186" t="s">
        <v>451</v>
      </c>
    </row>
    <row r="81" spans="1:23" ht="46.9" customHeight="1">
      <c r="A81" s="32" t="s">
        <v>258</v>
      </c>
      <c r="B81" s="67" t="s">
        <v>59</v>
      </c>
      <c r="C81" s="42" t="s">
        <v>60</v>
      </c>
      <c r="D81" s="96">
        <v>0.76100000000000012</v>
      </c>
      <c r="E81" s="96" t="s">
        <v>25</v>
      </c>
      <c r="F81" s="96" t="s">
        <v>25</v>
      </c>
      <c r="G81" s="96" t="s">
        <v>25</v>
      </c>
      <c r="H81" s="96" t="s">
        <v>25</v>
      </c>
      <c r="I81" s="96" t="s">
        <v>25</v>
      </c>
      <c r="J81" s="96" t="s">
        <v>25</v>
      </c>
      <c r="K81" s="131" t="s">
        <v>25</v>
      </c>
      <c r="L81" s="96" t="s">
        <v>25</v>
      </c>
      <c r="M81" s="96" t="s">
        <v>25</v>
      </c>
      <c r="N81" s="96" t="s">
        <v>25</v>
      </c>
      <c r="O81" s="96" t="s">
        <v>25</v>
      </c>
      <c r="P81" s="96" t="s">
        <v>25</v>
      </c>
      <c r="Q81" s="96" t="s">
        <v>25</v>
      </c>
      <c r="R81" s="149" t="s">
        <v>25</v>
      </c>
      <c r="S81" s="96" t="s">
        <v>25</v>
      </c>
      <c r="T81" s="96" t="s">
        <v>25</v>
      </c>
      <c r="U81" s="111">
        <v>0</v>
      </c>
      <c r="V81" s="107">
        <v>0</v>
      </c>
      <c r="W81" s="186" t="s">
        <v>451</v>
      </c>
    </row>
    <row r="82" spans="1:23" ht="62.45" customHeight="1">
      <c r="A82" s="32" t="s">
        <v>259</v>
      </c>
      <c r="B82" s="67" t="s">
        <v>61</v>
      </c>
      <c r="C82" s="34" t="s">
        <v>62</v>
      </c>
      <c r="D82" s="97">
        <v>0.58399999999999996</v>
      </c>
      <c r="E82" s="96" t="s">
        <v>25</v>
      </c>
      <c r="F82" s="102">
        <v>0.58399999999999996</v>
      </c>
      <c r="G82" s="102">
        <v>0.8</v>
      </c>
      <c r="H82" s="96" t="s">
        <v>25</v>
      </c>
      <c r="I82" s="96" t="s">
        <v>25</v>
      </c>
      <c r="J82" s="96" t="s">
        <v>25</v>
      </c>
      <c r="K82" s="131" t="s">
        <v>25</v>
      </c>
      <c r="L82" s="96" t="s">
        <v>25</v>
      </c>
      <c r="M82" s="101">
        <v>0.52500000000000002</v>
      </c>
      <c r="N82" s="102">
        <v>0.8</v>
      </c>
      <c r="O82" s="96" t="s">
        <v>25</v>
      </c>
      <c r="P82" s="96" t="s">
        <v>25</v>
      </c>
      <c r="Q82" s="96" t="s">
        <v>25</v>
      </c>
      <c r="R82" s="149" t="s">
        <v>25</v>
      </c>
      <c r="S82" s="96" t="s">
        <v>25</v>
      </c>
      <c r="T82" s="96" t="s">
        <v>25</v>
      </c>
      <c r="U82" s="172">
        <f t="shared" si="147"/>
        <v>-5.8999999999999941E-2</v>
      </c>
      <c r="V82" s="173">
        <f>IF(M82&gt;0,(IF((SUM(F82)=0), 1,(M82/SUM(F82)-1))),(IF((SUM(F82)=0), 0,(M82/SUM(F82)-1))))*100</f>
        <v>-10.102739726027387</v>
      </c>
      <c r="W82" s="189" t="s">
        <v>452</v>
      </c>
    </row>
    <row r="83" spans="1:23" ht="46.9" customHeight="1">
      <c r="A83" s="56" t="s">
        <v>260</v>
      </c>
      <c r="B83" s="61" t="s">
        <v>261</v>
      </c>
      <c r="C83" s="68" t="s">
        <v>63</v>
      </c>
      <c r="D83" s="105">
        <v>0.47199999999999998</v>
      </c>
      <c r="E83" s="96" t="s">
        <v>25</v>
      </c>
      <c r="F83" s="96" t="s">
        <v>25</v>
      </c>
      <c r="G83" s="96" t="s">
        <v>25</v>
      </c>
      <c r="H83" s="96" t="s">
        <v>25</v>
      </c>
      <c r="I83" s="96" t="s">
        <v>25</v>
      </c>
      <c r="J83" s="96" t="s">
        <v>25</v>
      </c>
      <c r="K83" s="131" t="s">
        <v>25</v>
      </c>
      <c r="L83" s="96" t="s">
        <v>25</v>
      </c>
      <c r="M83" s="96" t="s">
        <v>25</v>
      </c>
      <c r="N83" s="96" t="s">
        <v>25</v>
      </c>
      <c r="O83" s="96" t="s">
        <v>25</v>
      </c>
      <c r="P83" s="96" t="s">
        <v>25</v>
      </c>
      <c r="Q83" s="96" t="s">
        <v>25</v>
      </c>
      <c r="R83" s="149" t="s">
        <v>25</v>
      </c>
      <c r="S83" s="96" t="s">
        <v>25</v>
      </c>
      <c r="T83" s="96" t="s">
        <v>25</v>
      </c>
      <c r="U83" s="111">
        <v>0</v>
      </c>
      <c r="V83" s="107">
        <v>0</v>
      </c>
      <c r="W83" s="186" t="s">
        <v>451</v>
      </c>
    </row>
    <row r="84" spans="1:23" ht="46.9" customHeight="1">
      <c r="A84" s="32" t="s">
        <v>262</v>
      </c>
      <c r="B84" s="36" t="s">
        <v>64</v>
      </c>
      <c r="C84" s="34" t="s">
        <v>65</v>
      </c>
      <c r="D84" s="96" t="s">
        <v>25</v>
      </c>
      <c r="E84" s="96" t="s">
        <v>25</v>
      </c>
      <c r="F84" s="96" t="s">
        <v>25</v>
      </c>
      <c r="G84" s="96" t="s">
        <v>25</v>
      </c>
      <c r="H84" s="96" t="s">
        <v>25</v>
      </c>
      <c r="I84" s="96" t="s">
        <v>25</v>
      </c>
      <c r="J84" s="96" t="s">
        <v>25</v>
      </c>
      <c r="K84" s="131" t="s">
        <v>25</v>
      </c>
      <c r="L84" s="96" t="s">
        <v>25</v>
      </c>
      <c r="M84" s="96" t="s">
        <v>25</v>
      </c>
      <c r="N84" s="96" t="s">
        <v>25</v>
      </c>
      <c r="O84" s="96" t="s">
        <v>25</v>
      </c>
      <c r="P84" s="96" t="s">
        <v>25</v>
      </c>
      <c r="Q84" s="96" t="s">
        <v>25</v>
      </c>
      <c r="R84" s="149" t="s">
        <v>25</v>
      </c>
      <c r="S84" s="96" t="s">
        <v>25</v>
      </c>
      <c r="T84" s="96" t="s">
        <v>25</v>
      </c>
      <c r="U84" s="111">
        <v>0</v>
      </c>
      <c r="V84" s="107">
        <v>0</v>
      </c>
      <c r="W84" s="186" t="s">
        <v>451</v>
      </c>
    </row>
    <row r="85" spans="1:23" ht="31.5">
      <c r="A85" s="32" t="s">
        <v>263</v>
      </c>
      <c r="B85" s="36" t="s">
        <v>66</v>
      </c>
      <c r="C85" s="42" t="s">
        <v>67</v>
      </c>
      <c r="D85" s="96">
        <v>0.30200000000000005</v>
      </c>
      <c r="E85" s="96" t="s">
        <v>25</v>
      </c>
      <c r="F85" s="96" t="s">
        <v>25</v>
      </c>
      <c r="G85" s="96" t="s">
        <v>25</v>
      </c>
      <c r="H85" s="96" t="s">
        <v>25</v>
      </c>
      <c r="I85" s="96" t="s">
        <v>25</v>
      </c>
      <c r="J85" s="96" t="s">
        <v>25</v>
      </c>
      <c r="K85" s="131" t="s">
        <v>25</v>
      </c>
      <c r="L85" s="96" t="s">
        <v>25</v>
      </c>
      <c r="M85" s="96" t="s">
        <v>25</v>
      </c>
      <c r="N85" s="96" t="s">
        <v>25</v>
      </c>
      <c r="O85" s="96" t="s">
        <v>25</v>
      </c>
      <c r="P85" s="96" t="s">
        <v>25</v>
      </c>
      <c r="Q85" s="96" t="s">
        <v>25</v>
      </c>
      <c r="R85" s="149" t="s">
        <v>25</v>
      </c>
      <c r="S85" s="96" t="s">
        <v>25</v>
      </c>
      <c r="T85" s="96" t="s">
        <v>25</v>
      </c>
      <c r="U85" s="111">
        <v>0</v>
      </c>
      <c r="V85" s="107">
        <v>0</v>
      </c>
      <c r="W85" s="186" t="s">
        <v>451</v>
      </c>
    </row>
    <row r="86" spans="1:23" ht="31.5">
      <c r="A86" s="32" t="s">
        <v>264</v>
      </c>
      <c r="B86" s="36" t="s">
        <v>68</v>
      </c>
      <c r="C86" s="34" t="s">
        <v>69</v>
      </c>
      <c r="D86" s="96">
        <v>0.156</v>
      </c>
      <c r="E86" s="96" t="s">
        <v>25</v>
      </c>
      <c r="F86" s="102">
        <v>0.156</v>
      </c>
      <c r="G86" s="102">
        <v>0.04</v>
      </c>
      <c r="H86" s="96" t="s">
        <v>25</v>
      </c>
      <c r="I86" s="96" t="s">
        <v>25</v>
      </c>
      <c r="J86" s="96" t="s">
        <v>25</v>
      </c>
      <c r="K86" s="131" t="s">
        <v>25</v>
      </c>
      <c r="L86" s="96" t="s">
        <v>25</v>
      </c>
      <c r="M86" s="101">
        <v>8.7999999999999995E-2</v>
      </c>
      <c r="N86" s="102">
        <v>0.04</v>
      </c>
      <c r="O86" s="96" t="s">
        <v>25</v>
      </c>
      <c r="P86" s="96" t="s">
        <v>25</v>
      </c>
      <c r="Q86" s="96" t="s">
        <v>25</v>
      </c>
      <c r="R86" s="149" t="s">
        <v>25</v>
      </c>
      <c r="S86" s="96" t="s">
        <v>25</v>
      </c>
      <c r="T86" s="96" t="s">
        <v>25</v>
      </c>
      <c r="U86" s="172">
        <f t="shared" si="147"/>
        <v>-6.8000000000000005E-2</v>
      </c>
      <c r="V86" s="173">
        <f>IF(M86&gt;0,(IF((SUM(F86)=0), 1,(M86/SUM(F86)-1))),(IF((SUM(F86)=0), 0,(M86/SUM(F86)-1))))*100</f>
        <v>-43.589743589743591</v>
      </c>
      <c r="W86" s="189" t="s">
        <v>452</v>
      </c>
    </row>
    <row r="87" spans="1:23" ht="78.75" customHeight="1">
      <c r="A87" s="32" t="s">
        <v>265</v>
      </c>
      <c r="B87" s="67" t="s">
        <v>70</v>
      </c>
      <c r="C87" s="34" t="s">
        <v>71</v>
      </c>
      <c r="D87" s="97">
        <v>8.2460000000000004</v>
      </c>
      <c r="E87" s="96" t="s">
        <v>25</v>
      </c>
      <c r="F87" s="96" t="s">
        <v>25</v>
      </c>
      <c r="G87" s="96" t="s">
        <v>25</v>
      </c>
      <c r="H87" s="96" t="s">
        <v>25</v>
      </c>
      <c r="I87" s="96" t="s">
        <v>25</v>
      </c>
      <c r="J87" s="96" t="s">
        <v>25</v>
      </c>
      <c r="K87" s="131" t="s">
        <v>25</v>
      </c>
      <c r="L87" s="96" t="s">
        <v>25</v>
      </c>
      <c r="M87" s="96" t="s">
        <v>25</v>
      </c>
      <c r="N87" s="96" t="s">
        <v>25</v>
      </c>
      <c r="O87" s="96" t="s">
        <v>25</v>
      </c>
      <c r="P87" s="96" t="s">
        <v>25</v>
      </c>
      <c r="Q87" s="96" t="s">
        <v>25</v>
      </c>
      <c r="R87" s="149" t="s">
        <v>25</v>
      </c>
      <c r="S87" s="96" t="s">
        <v>25</v>
      </c>
      <c r="T87" s="96" t="s">
        <v>25</v>
      </c>
      <c r="U87" s="111">
        <v>0</v>
      </c>
      <c r="V87" s="107">
        <v>0</v>
      </c>
      <c r="W87" s="186" t="s">
        <v>451</v>
      </c>
    </row>
    <row r="88" spans="1:23" ht="78" customHeight="1">
      <c r="A88" s="56" t="s">
        <v>266</v>
      </c>
      <c r="B88" s="61" t="s">
        <v>267</v>
      </c>
      <c r="C88" s="68" t="s">
        <v>72</v>
      </c>
      <c r="D88" s="105">
        <v>0.67300000000000004</v>
      </c>
      <c r="E88" s="96" t="s">
        <v>25</v>
      </c>
      <c r="F88" s="96" t="s">
        <v>25</v>
      </c>
      <c r="G88" s="96" t="s">
        <v>25</v>
      </c>
      <c r="H88" s="96" t="s">
        <v>25</v>
      </c>
      <c r="I88" s="96" t="s">
        <v>25</v>
      </c>
      <c r="J88" s="96" t="s">
        <v>25</v>
      </c>
      <c r="K88" s="131" t="s">
        <v>25</v>
      </c>
      <c r="L88" s="96" t="s">
        <v>25</v>
      </c>
      <c r="M88" s="96" t="s">
        <v>25</v>
      </c>
      <c r="N88" s="96" t="s">
        <v>25</v>
      </c>
      <c r="O88" s="96" t="s">
        <v>25</v>
      </c>
      <c r="P88" s="96" t="s">
        <v>25</v>
      </c>
      <c r="Q88" s="96" t="s">
        <v>25</v>
      </c>
      <c r="R88" s="149" t="s">
        <v>25</v>
      </c>
      <c r="S88" s="96" t="s">
        <v>25</v>
      </c>
      <c r="T88" s="96" t="s">
        <v>25</v>
      </c>
      <c r="U88" s="111">
        <v>0</v>
      </c>
      <c r="V88" s="107">
        <v>0</v>
      </c>
      <c r="W88" s="186" t="s">
        <v>451</v>
      </c>
    </row>
    <row r="89" spans="1:23" ht="31.15" customHeight="1">
      <c r="A89" s="37" t="s">
        <v>268</v>
      </c>
      <c r="B89" s="38" t="s">
        <v>73</v>
      </c>
      <c r="C89" s="39" t="s">
        <v>24</v>
      </c>
      <c r="D89" s="88">
        <f t="shared" ref="D89:E89" si="167">IF(NOT(SUM(D90:D127)=0),SUM(D90:D127),"нд")</f>
        <v>20.978000000000005</v>
      </c>
      <c r="E89" s="88" t="str">
        <f t="shared" si="167"/>
        <v>нд</v>
      </c>
      <c r="F89" s="88">
        <f t="shared" ref="F89:L89" si="168">IF(NOT(SUM(F90:F127)=0),SUM(F90:F127),"нд")</f>
        <v>4.6719999999999997</v>
      </c>
      <c r="G89" s="88">
        <f t="shared" si="168"/>
        <v>6.4</v>
      </c>
      <c r="H89" s="88" t="str">
        <f t="shared" si="168"/>
        <v>нд</v>
      </c>
      <c r="I89" s="88" t="str">
        <f t="shared" si="168"/>
        <v>нд</v>
      </c>
      <c r="J89" s="88" t="str">
        <f t="shared" si="168"/>
        <v>нд</v>
      </c>
      <c r="K89" s="123" t="str">
        <f t="shared" si="168"/>
        <v>нд</v>
      </c>
      <c r="L89" s="88" t="str">
        <f t="shared" si="168"/>
        <v>нд</v>
      </c>
      <c r="M89" s="88">
        <f t="shared" ref="M89" si="169">SUM(M90:M127)</f>
        <v>4.3620000000000001</v>
      </c>
      <c r="N89" s="88">
        <f t="shared" ref="N89:Q89" si="170">IF(NOT(SUM(N90:N127)=0),SUM(N90:N127),"нд")</f>
        <v>6.4</v>
      </c>
      <c r="O89" s="88" t="str">
        <f t="shared" si="170"/>
        <v>нд</v>
      </c>
      <c r="P89" s="88" t="str">
        <f t="shared" si="170"/>
        <v>нд</v>
      </c>
      <c r="Q89" s="88" t="str">
        <f t="shared" si="170"/>
        <v>нд</v>
      </c>
      <c r="R89" s="141" t="str">
        <f t="shared" ref="R89:T89" si="171">IF(NOT(SUM(R90:R127)=0),SUM(R90:R127),"нд")</f>
        <v>нд</v>
      </c>
      <c r="S89" s="88" t="str">
        <f t="shared" si="171"/>
        <v>нд</v>
      </c>
      <c r="T89" s="88" t="str">
        <f t="shared" si="171"/>
        <v>нд</v>
      </c>
      <c r="U89" s="88">
        <f t="shared" si="147"/>
        <v>-0.30999999999999961</v>
      </c>
      <c r="V89" s="167">
        <f>IF(M89&gt;0,(IF((SUM(F89)=0), 1,(M89/SUM(F89)-1))),(IF((SUM(F89)=0), 0,(M89/SUM(F89)-1))))*100</f>
        <v>-6.6352739726027288</v>
      </c>
      <c r="W89" s="180" t="s">
        <v>434</v>
      </c>
    </row>
    <row r="90" spans="1:23" ht="31.15" customHeight="1">
      <c r="A90" s="32" t="s">
        <v>269</v>
      </c>
      <c r="B90" s="36" t="s">
        <v>74</v>
      </c>
      <c r="C90" s="34" t="s">
        <v>75</v>
      </c>
      <c r="D90" s="96" t="s">
        <v>25</v>
      </c>
      <c r="E90" s="96" t="s">
        <v>25</v>
      </c>
      <c r="F90" s="96" t="s">
        <v>25</v>
      </c>
      <c r="G90" s="96" t="s">
        <v>25</v>
      </c>
      <c r="H90" s="96" t="s">
        <v>25</v>
      </c>
      <c r="I90" s="96" t="s">
        <v>25</v>
      </c>
      <c r="J90" s="96" t="s">
        <v>25</v>
      </c>
      <c r="K90" s="131" t="s">
        <v>25</v>
      </c>
      <c r="L90" s="96" t="s">
        <v>25</v>
      </c>
      <c r="M90" s="96" t="s">
        <v>25</v>
      </c>
      <c r="N90" s="96" t="s">
        <v>25</v>
      </c>
      <c r="O90" s="96" t="s">
        <v>25</v>
      </c>
      <c r="P90" s="96" t="s">
        <v>25</v>
      </c>
      <c r="Q90" s="96" t="s">
        <v>25</v>
      </c>
      <c r="R90" s="149" t="s">
        <v>25</v>
      </c>
      <c r="S90" s="96" t="s">
        <v>25</v>
      </c>
      <c r="T90" s="96" t="s">
        <v>25</v>
      </c>
      <c r="U90" s="111">
        <v>0</v>
      </c>
      <c r="V90" s="107">
        <v>0</v>
      </c>
      <c r="W90" s="186" t="s">
        <v>451</v>
      </c>
    </row>
    <row r="91" spans="1:23" ht="46.9" customHeight="1">
      <c r="A91" s="32" t="s">
        <v>270</v>
      </c>
      <c r="B91" s="36" t="s">
        <v>76</v>
      </c>
      <c r="C91" s="34" t="s">
        <v>77</v>
      </c>
      <c r="D91" s="96" t="s">
        <v>25</v>
      </c>
      <c r="E91" s="96" t="s">
        <v>25</v>
      </c>
      <c r="F91" s="96" t="s">
        <v>25</v>
      </c>
      <c r="G91" s="96" t="s">
        <v>25</v>
      </c>
      <c r="H91" s="96" t="s">
        <v>25</v>
      </c>
      <c r="I91" s="96" t="s">
        <v>25</v>
      </c>
      <c r="J91" s="96" t="s">
        <v>25</v>
      </c>
      <c r="K91" s="131" t="s">
        <v>25</v>
      </c>
      <c r="L91" s="96" t="s">
        <v>25</v>
      </c>
      <c r="M91" s="96" t="s">
        <v>25</v>
      </c>
      <c r="N91" s="96" t="s">
        <v>25</v>
      </c>
      <c r="O91" s="96" t="s">
        <v>25</v>
      </c>
      <c r="P91" s="96" t="s">
        <v>25</v>
      </c>
      <c r="Q91" s="96" t="s">
        <v>25</v>
      </c>
      <c r="R91" s="149" t="s">
        <v>25</v>
      </c>
      <c r="S91" s="96" t="s">
        <v>25</v>
      </c>
      <c r="T91" s="96" t="s">
        <v>25</v>
      </c>
      <c r="U91" s="111">
        <v>0</v>
      </c>
      <c r="V91" s="107">
        <v>0</v>
      </c>
      <c r="W91" s="186" t="s">
        <v>451</v>
      </c>
    </row>
    <row r="92" spans="1:23" ht="31.15" customHeight="1">
      <c r="A92" s="32" t="s">
        <v>271</v>
      </c>
      <c r="B92" s="67" t="s">
        <v>272</v>
      </c>
      <c r="C92" s="34" t="s">
        <v>78</v>
      </c>
      <c r="D92" s="96">
        <v>1.819</v>
      </c>
      <c r="E92" s="96" t="s">
        <v>25</v>
      </c>
      <c r="F92" s="96" t="s">
        <v>25</v>
      </c>
      <c r="G92" s="96" t="s">
        <v>25</v>
      </c>
      <c r="H92" s="96" t="s">
        <v>25</v>
      </c>
      <c r="I92" s="96" t="s">
        <v>25</v>
      </c>
      <c r="J92" s="96" t="s">
        <v>25</v>
      </c>
      <c r="K92" s="131" t="s">
        <v>25</v>
      </c>
      <c r="L92" s="96" t="s">
        <v>25</v>
      </c>
      <c r="M92" s="96" t="s">
        <v>25</v>
      </c>
      <c r="N92" s="96" t="s">
        <v>25</v>
      </c>
      <c r="O92" s="96" t="s">
        <v>25</v>
      </c>
      <c r="P92" s="96" t="s">
        <v>25</v>
      </c>
      <c r="Q92" s="96" t="s">
        <v>25</v>
      </c>
      <c r="R92" s="149" t="s">
        <v>25</v>
      </c>
      <c r="S92" s="96" t="s">
        <v>25</v>
      </c>
      <c r="T92" s="96" t="s">
        <v>25</v>
      </c>
      <c r="U92" s="111">
        <v>0</v>
      </c>
      <c r="V92" s="107">
        <v>0</v>
      </c>
      <c r="W92" s="186" t="s">
        <v>451</v>
      </c>
    </row>
    <row r="93" spans="1:23" ht="94.5">
      <c r="A93" s="32" t="s">
        <v>273</v>
      </c>
      <c r="B93" s="69" t="s">
        <v>274</v>
      </c>
      <c r="C93" s="42" t="s">
        <v>275</v>
      </c>
      <c r="D93" s="96">
        <v>4.0199999999999996</v>
      </c>
      <c r="E93" s="96" t="s">
        <v>25</v>
      </c>
      <c r="F93" s="96" t="s">
        <v>25</v>
      </c>
      <c r="G93" s="96" t="s">
        <v>25</v>
      </c>
      <c r="H93" s="96" t="s">
        <v>25</v>
      </c>
      <c r="I93" s="96" t="s">
        <v>25</v>
      </c>
      <c r="J93" s="96" t="s">
        <v>25</v>
      </c>
      <c r="K93" s="131" t="s">
        <v>25</v>
      </c>
      <c r="L93" s="96" t="s">
        <v>25</v>
      </c>
      <c r="M93" s="96" t="s">
        <v>25</v>
      </c>
      <c r="N93" s="96" t="s">
        <v>25</v>
      </c>
      <c r="O93" s="96" t="s">
        <v>25</v>
      </c>
      <c r="P93" s="96" t="s">
        <v>25</v>
      </c>
      <c r="Q93" s="96" t="s">
        <v>25</v>
      </c>
      <c r="R93" s="149" t="s">
        <v>25</v>
      </c>
      <c r="S93" s="96" t="s">
        <v>25</v>
      </c>
      <c r="T93" s="96" t="s">
        <v>25</v>
      </c>
      <c r="U93" s="111">
        <v>0</v>
      </c>
      <c r="V93" s="107">
        <v>0</v>
      </c>
      <c r="W93" s="186" t="s">
        <v>451</v>
      </c>
    </row>
    <row r="94" spans="1:23" ht="31.15" customHeight="1">
      <c r="A94" s="32" t="s">
        <v>276</v>
      </c>
      <c r="B94" s="36" t="s">
        <v>277</v>
      </c>
      <c r="C94" s="34" t="s">
        <v>79</v>
      </c>
      <c r="D94" s="96">
        <v>1.867</v>
      </c>
      <c r="E94" s="96" t="s">
        <v>25</v>
      </c>
      <c r="F94" s="96" t="s">
        <v>25</v>
      </c>
      <c r="G94" s="96" t="s">
        <v>25</v>
      </c>
      <c r="H94" s="96" t="s">
        <v>25</v>
      </c>
      <c r="I94" s="96" t="s">
        <v>25</v>
      </c>
      <c r="J94" s="96" t="s">
        <v>25</v>
      </c>
      <c r="K94" s="131" t="s">
        <v>25</v>
      </c>
      <c r="L94" s="96" t="s">
        <v>25</v>
      </c>
      <c r="M94" s="96" t="s">
        <v>25</v>
      </c>
      <c r="N94" s="96" t="s">
        <v>25</v>
      </c>
      <c r="O94" s="96" t="s">
        <v>25</v>
      </c>
      <c r="P94" s="96" t="s">
        <v>25</v>
      </c>
      <c r="Q94" s="96" t="s">
        <v>25</v>
      </c>
      <c r="R94" s="149" t="s">
        <v>25</v>
      </c>
      <c r="S94" s="96" t="s">
        <v>25</v>
      </c>
      <c r="T94" s="96" t="s">
        <v>25</v>
      </c>
      <c r="U94" s="111">
        <v>0</v>
      </c>
      <c r="V94" s="107">
        <v>0</v>
      </c>
      <c r="W94" s="186" t="s">
        <v>451</v>
      </c>
    </row>
    <row r="95" spans="1:23" ht="47.25">
      <c r="A95" s="32" t="s">
        <v>278</v>
      </c>
      <c r="B95" s="36" t="s">
        <v>80</v>
      </c>
      <c r="C95" s="34" t="s">
        <v>81</v>
      </c>
      <c r="D95" s="96" t="s">
        <v>25</v>
      </c>
      <c r="E95" s="96" t="s">
        <v>25</v>
      </c>
      <c r="F95" s="96" t="s">
        <v>25</v>
      </c>
      <c r="G95" s="96" t="s">
        <v>25</v>
      </c>
      <c r="H95" s="96" t="s">
        <v>25</v>
      </c>
      <c r="I95" s="96" t="s">
        <v>25</v>
      </c>
      <c r="J95" s="96" t="s">
        <v>25</v>
      </c>
      <c r="K95" s="131" t="s">
        <v>25</v>
      </c>
      <c r="L95" s="96" t="s">
        <v>25</v>
      </c>
      <c r="M95" s="96" t="s">
        <v>25</v>
      </c>
      <c r="N95" s="96" t="s">
        <v>25</v>
      </c>
      <c r="O95" s="96" t="s">
        <v>25</v>
      </c>
      <c r="P95" s="96" t="s">
        <v>25</v>
      </c>
      <c r="Q95" s="96" t="s">
        <v>25</v>
      </c>
      <c r="R95" s="149" t="s">
        <v>25</v>
      </c>
      <c r="S95" s="96" t="s">
        <v>25</v>
      </c>
      <c r="T95" s="96" t="s">
        <v>25</v>
      </c>
      <c r="U95" s="111">
        <v>0</v>
      </c>
      <c r="V95" s="107">
        <v>0</v>
      </c>
      <c r="W95" s="186" t="s">
        <v>451</v>
      </c>
    </row>
    <row r="96" spans="1:23" ht="31.5">
      <c r="A96" s="56" t="s">
        <v>279</v>
      </c>
      <c r="B96" s="61" t="s">
        <v>280</v>
      </c>
      <c r="C96" s="68" t="s">
        <v>82</v>
      </c>
      <c r="D96" s="105">
        <v>1.048</v>
      </c>
      <c r="E96" s="96" t="s">
        <v>25</v>
      </c>
      <c r="F96" s="96" t="s">
        <v>25</v>
      </c>
      <c r="G96" s="96" t="s">
        <v>25</v>
      </c>
      <c r="H96" s="96" t="s">
        <v>25</v>
      </c>
      <c r="I96" s="96" t="s">
        <v>25</v>
      </c>
      <c r="J96" s="96" t="s">
        <v>25</v>
      </c>
      <c r="K96" s="131" t="s">
        <v>25</v>
      </c>
      <c r="L96" s="96" t="s">
        <v>25</v>
      </c>
      <c r="M96" s="96" t="s">
        <v>25</v>
      </c>
      <c r="N96" s="96" t="s">
        <v>25</v>
      </c>
      <c r="O96" s="96" t="s">
        <v>25</v>
      </c>
      <c r="P96" s="96" t="s">
        <v>25</v>
      </c>
      <c r="Q96" s="96" t="s">
        <v>25</v>
      </c>
      <c r="R96" s="149" t="s">
        <v>25</v>
      </c>
      <c r="S96" s="96" t="s">
        <v>25</v>
      </c>
      <c r="T96" s="96" t="s">
        <v>25</v>
      </c>
      <c r="U96" s="111">
        <v>0</v>
      </c>
      <c r="V96" s="107">
        <v>0</v>
      </c>
      <c r="W96" s="186" t="s">
        <v>451</v>
      </c>
    </row>
    <row r="97" spans="1:23" ht="47.25">
      <c r="A97" s="32" t="s">
        <v>281</v>
      </c>
      <c r="B97" s="36" t="s">
        <v>282</v>
      </c>
      <c r="C97" s="34" t="s">
        <v>83</v>
      </c>
      <c r="D97" s="96">
        <v>1.8819999999999999</v>
      </c>
      <c r="E97" s="96" t="s">
        <v>25</v>
      </c>
      <c r="F97" s="96" t="s">
        <v>25</v>
      </c>
      <c r="G97" s="96" t="s">
        <v>25</v>
      </c>
      <c r="H97" s="96" t="s">
        <v>25</v>
      </c>
      <c r="I97" s="96" t="s">
        <v>25</v>
      </c>
      <c r="J97" s="96" t="s">
        <v>25</v>
      </c>
      <c r="K97" s="131" t="s">
        <v>25</v>
      </c>
      <c r="L97" s="96" t="s">
        <v>25</v>
      </c>
      <c r="M97" s="96" t="s">
        <v>25</v>
      </c>
      <c r="N97" s="96" t="s">
        <v>25</v>
      </c>
      <c r="O97" s="96" t="s">
        <v>25</v>
      </c>
      <c r="P97" s="96" t="s">
        <v>25</v>
      </c>
      <c r="Q97" s="96" t="s">
        <v>25</v>
      </c>
      <c r="R97" s="149" t="s">
        <v>25</v>
      </c>
      <c r="S97" s="96" t="s">
        <v>25</v>
      </c>
      <c r="T97" s="96" t="s">
        <v>25</v>
      </c>
      <c r="U97" s="111">
        <v>0</v>
      </c>
      <c r="V97" s="107">
        <v>0</v>
      </c>
      <c r="W97" s="186" t="s">
        <v>451</v>
      </c>
    </row>
    <row r="98" spans="1:23" ht="31.5">
      <c r="A98" s="56" t="s">
        <v>283</v>
      </c>
      <c r="B98" s="61" t="s">
        <v>284</v>
      </c>
      <c r="C98" s="68" t="s">
        <v>84</v>
      </c>
      <c r="D98" s="105">
        <v>0.69899999999999995</v>
      </c>
      <c r="E98" s="96" t="s">
        <v>25</v>
      </c>
      <c r="F98" s="96" t="s">
        <v>25</v>
      </c>
      <c r="G98" s="96" t="s">
        <v>25</v>
      </c>
      <c r="H98" s="96" t="s">
        <v>25</v>
      </c>
      <c r="I98" s="96" t="s">
        <v>25</v>
      </c>
      <c r="J98" s="96" t="s">
        <v>25</v>
      </c>
      <c r="K98" s="131" t="s">
        <v>25</v>
      </c>
      <c r="L98" s="96" t="s">
        <v>25</v>
      </c>
      <c r="M98" s="96" t="s">
        <v>25</v>
      </c>
      <c r="N98" s="96" t="s">
        <v>25</v>
      </c>
      <c r="O98" s="96" t="s">
        <v>25</v>
      </c>
      <c r="P98" s="96" t="s">
        <v>25</v>
      </c>
      <c r="Q98" s="96" t="s">
        <v>25</v>
      </c>
      <c r="R98" s="149" t="s">
        <v>25</v>
      </c>
      <c r="S98" s="96" t="s">
        <v>25</v>
      </c>
      <c r="T98" s="96" t="s">
        <v>25</v>
      </c>
      <c r="U98" s="111">
        <v>0</v>
      </c>
      <c r="V98" s="107">
        <v>0</v>
      </c>
      <c r="W98" s="186" t="s">
        <v>451</v>
      </c>
    </row>
    <row r="99" spans="1:23" ht="46.9" customHeight="1">
      <c r="A99" s="32" t="s">
        <v>285</v>
      </c>
      <c r="B99" s="43" t="s">
        <v>85</v>
      </c>
      <c r="C99" s="34" t="s">
        <v>86</v>
      </c>
      <c r="D99" s="97">
        <v>0.58399999999999996</v>
      </c>
      <c r="E99" s="96" t="s">
        <v>25</v>
      </c>
      <c r="F99" s="102">
        <v>0.58399999999999996</v>
      </c>
      <c r="G99" s="102">
        <v>0.8</v>
      </c>
      <c r="H99" s="96" t="s">
        <v>25</v>
      </c>
      <c r="I99" s="96" t="s">
        <v>25</v>
      </c>
      <c r="J99" s="96" t="s">
        <v>25</v>
      </c>
      <c r="K99" s="131" t="s">
        <v>25</v>
      </c>
      <c r="L99" s="96" t="s">
        <v>25</v>
      </c>
      <c r="M99" s="101">
        <v>0.55100000000000005</v>
      </c>
      <c r="N99" s="174">
        <v>0.8</v>
      </c>
      <c r="O99" s="96" t="s">
        <v>25</v>
      </c>
      <c r="P99" s="96" t="s">
        <v>25</v>
      </c>
      <c r="Q99" s="96" t="s">
        <v>25</v>
      </c>
      <c r="R99" s="149" t="s">
        <v>25</v>
      </c>
      <c r="S99" s="96" t="s">
        <v>25</v>
      </c>
      <c r="T99" s="96" t="s">
        <v>25</v>
      </c>
      <c r="U99" s="172">
        <f t="shared" si="147"/>
        <v>-3.2999999999999918E-2</v>
      </c>
      <c r="V99" s="173">
        <f>IF(M99&gt;0,(IF((SUM(F99)=0), 1,(M99/SUM(F99)-1))),(IF((SUM(F99)=0), 0,(M99/SUM(F99)-1))))*100</f>
        <v>-5.6506849315068326</v>
      </c>
      <c r="W99" s="189" t="s">
        <v>452</v>
      </c>
    </row>
    <row r="100" spans="1:23" ht="46.9" customHeight="1">
      <c r="A100" s="32" t="s">
        <v>286</v>
      </c>
      <c r="B100" s="43" t="s">
        <v>287</v>
      </c>
      <c r="C100" s="34" t="s">
        <v>87</v>
      </c>
      <c r="D100" s="97">
        <v>0.58399999999999996</v>
      </c>
      <c r="E100" s="96" t="s">
        <v>25</v>
      </c>
      <c r="F100" s="102">
        <v>0.58399999999999996</v>
      </c>
      <c r="G100" s="102">
        <v>0.8</v>
      </c>
      <c r="H100" s="96" t="s">
        <v>25</v>
      </c>
      <c r="I100" s="96" t="s">
        <v>25</v>
      </c>
      <c r="J100" s="96" t="s">
        <v>25</v>
      </c>
      <c r="K100" s="131" t="s">
        <v>25</v>
      </c>
      <c r="L100" s="96" t="s">
        <v>25</v>
      </c>
      <c r="M100" s="101">
        <v>0.55000000000000004</v>
      </c>
      <c r="N100" s="174">
        <v>0.8</v>
      </c>
      <c r="O100" s="96" t="s">
        <v>25</v>
      </c>
      <c r="P100" s="96" t="s">
        <v>25</v>
      </c>
      <c r="Q100" s="96" t="s">
        <v>25</v>
      </c>
      <c r="R100" s="149" t="s">
        <v>25</v>
      </c>
      <c r="S100" s="96" t="s">
        <v>25</v>
      </c>
      <c r="T100" s="96" t="s">
        <v>25</v>
      </c>
      <c r="U100" s="172">
        <f t="shared" ref="U100" si="172">M100-F100</f>
        <v>-3.3999999999999919E-2</v>
      </c>
      <c r="V100" s="173">
        <f>IF(M100&gt;0,(IF((SUM(F100)=0), 1,(M100/SUM(F100)-1))),(IF((SUM(F100)=0), 0,(M100/SUM(F100)-1))))*100</f>
        <v>-5.821917808219168</v>
      </c>
      <c r="W100" s="189" t="s">
        <v>452</v>
      </c>
    </row>
    <row r="101" spans="1:23" ht="46.9" customHeight="1">
      <c r="A101" s="56" t="s">
        <v>288</v>
      </c>
      <c r="B101" s="61" t="s">
        <v>289</v>
      </c>
      <c r="C101" s="68" t="s">
        <v>88</v>
      </c>
      <c r="D101" s="105">
        <v>0.499</v>
      </c>
      <c r="E101" s="96" t="s">
        <v>25</v>
      </c>
      <c r="F101" s="96" t="s">
        <v>25</v>
      </c>
      <c r="G101" s="96" t="s">
        <v>25</v>
      </c>
      <c r="H101" s="96" t="s">
        <v>25</v>
      </c>
      <c r="I101" s="96" t="s">
        <v>25</v>
      </c>
      <c r="J101" s="96" t="s">
        <v>25</v>
      </c>
      <c r="K101" s="131" t="s">
        <v>25</v>
      </c>
      <c r="L101" s="96" t="s">
        <v>25</v>
      </c>
      <c r="M101" s="96" t="s">
        <v>25</v>
      </c>
      <c r="N101" s="96" t="s">
        <v>25</v>
      </c>
      <c r="O101" s="96" t="s">
        <v>25</v>
      </c>
      <c r="P101" s="96" t="s">
        <v>25</v>
      </c>
      <c r="Q101" s="96" t="s">
        <v>25</v>
      </c>
      <c r="R101" s="149" t="s">
        <v>25</v>
      </c>
      <c r="S101" s="96" t="s">
        <v>25</v>
      </c>
      <c r="T101" s="96" t="s">
        <v>25</v>
      </c>
      <c r="U101" s="111">
        <v>0</v>
      </c>
      <c r="V101" s="107">
        <v>0</v>
      </c>
      <c r="W101" s="186" t="s">
        <v>451</v>
      </c>
    </row>
    <row r="102" spans="1:23" ht="46.9" customHeight="1">
      <c r="A102" s="56" t="s">
        <v>290</v>
      </c>
      <c r="B102" s="57" t="s">
        <v>291</v>
      </c>
      <c r="C102" s="68" t="s">
        <v>89</v>
      </c>
      <c r="D102" s="105">
        <v>0.24400000000000002</v>
      </c>
      <c r="E102" s="96" t="s">
        <v>25</v>
      </c>
      <c r="F102" s="96" t="s">
        <v>25</v>
      </c>
      <c r="G102" s="96" t="s">
        <v>25</v>
      </c>
      <c r="H102" s="96" t="s">
        <v>25</v>
      </c>
      <c r="I102" s="96" t="s">
        <v>25</v>
      </c>
      <c r="J102" s="96" t="s">
        <v>25</v>
      </c>
      <c r="K102" s="131" t="s">
        <v>25</v>
      </c>
      <c r="L102" s="96" t="s">
        <v>25</v>
      </c>
      <c r="M102" s="96" t="s">
        <v>25</v>
      </c>
      <c r="N102" s="96" t="s">
        <v>25</v>
      </c>
      <c r="O102" s="96" t="s">
        <v>25</v>
      </c>
      <c r="P102" s="96" t="s">
        <v>25</v>
      </c>
      <c r="Q102" s="96" t="s">
        <v>25</v>
      </c>
      <c r="R102" s="149" t="s">
        <v>25</v>
      </c>
      <c r="S102" s="96" t="s">
        <v>25</v>
      </c>
      <c r="T102" s="96" t="s">
        <v>25</v>
      </c>
      <c r="U102" s="111">
        <v>0</v>
      </c>
      <c r="V102" s="107">
        <v>0</v>
      </c>
      <c r="W102" s="186" t="s">
        <v>451</v>
      </c>
    </row>
    <row r="103" spans="1:23" ht="46.9" customHeight="1">
      <c r="A103" s="56" t="s">
        <v>292</v>
      </c>
      <c r="B103" s="57" t="s">
        <v>293</v>
      </c>
      <c r="C103" s="68" t="s">
        <v>90</v>
      </c>
      <c r="D103" s="105">
        <v>0.67500000000000004</v>
      </c>
      <c r="E103" s="96" t="s">
        <v>25</v>
      </c>
      <c r="F103" s="96" t="s">
        <v>25</v>
      </c>
      <c r="G103" s="96" t="s">
        <v>25</v>
      </c>
      <c r="H103" s="96" t="s">
        <v>25</v>
      </c>
      <c r="I103" s="96" t="s">
        <v>25</v>
      </c>
      <c r="J103" s="96" t="s">
        <v>25</v>
      </c>
      <c r="K103" s="131" t="s">
        <v>25</v>
      </c>
      <c r="L103" s="96" t="s">
        <v>25</v>
      </c>
      <c r="M103" s="96" t="s">
        <v>25</v>
      </c>
      <c r="N103" s="96" t="s">
        <v>25</v>
      </c>
      <c r="O103" s="96" t="s">
        <v>25</v>
      </c>
      <c r="P103" s="96" t="s">
        <v>25</v>
      </c>
      <c r="Q103" s="96" t="s">
        <v>25</v>
      </c>
      <c r="R103" s="149" t="s">
        <v>25</v>
      </c>
      <c r="S103" s="96" t="s">
        <v>25</v>
      </c>
      <c r="T103" s="96" t="s">
        <v>25</v>
      </c>
      <c r="U103" s="111">
        <v>0</v>
      </c>
      <c r="V103" s="107">
        <v>0</v>
      </c>
      <c r="W103" s="186" t="s">
        <v>451</v>
      </c>
    </row>
    <row r="104" spans="1:23" ht="46.9" customHeight="1">
      <c r="A104" s="32" t="s">
        <v>294</v>
      </c>
      <c r="B104" s="43" t="s">
        <v>91</v>
      </c>
      <c r="C104" s="34" t="s">
        <v>92</v>
      </c>
      <c r="D104" s="97">
        <v>0.29200000000000004</v>
      </c>
      <c r="E104" s="96" t="s">
        <v>25</v>
      </c>
      <c r="F104" s="102">
        <v>0.29199999999999998</v>
      </c>
      <c r="G104" s="102">
        <v>0.4</v>
      </c>
      <c r="H104" s="96" t="s">
        <v>25</v>
      </c>
      <c r="I104" s="96" t="s">
        <v>25</v>
      </c>
      <c r="J104" s="96" t="s">
        <v>25</v>
      </c>
      <c r="K104" s="131" t="s">
        <v>25</v>
      </c>
      <c r="L104" s="96" t="s">
        <v>25</v>
      </c>
      <c r="M104" s="101">
        <v>0.27200000000000002</v>
      </c>
      <c r="N104" s="174">
        <v>0.4</v>
      </c>
      <c r="O104" s="96" t="s">
        <v>25</v>
      </c>
      <c r="P104" s="96" t="s">
        <v>25</v>
      </c>
      <c r="Q104" s="96" t="s">
        <v>25</v>
      </c>
      <c r="R104" s="149" t="s">
        <v>25</v>
      </c>
      <c r="S104" s="96" t="s">
        <v>25</v>
      </c>
      <c r="T104" s="96" t="s">
        <v>25</v>
      </c>
      <c r="U104" s="172">
        <f t="shared" ref="U104:U106" si="173">M104-F104</f>
        <v>-1.9999999999999962E-2</v>
      </c>
      <c r="V104" s="173">
        <f>IF(M104&gt;0,(IF((SUM(F104)=0), 1,(M104/SUM(F104)-1))),(IF((SUM(F104)=0), 0,(M104/SUM(F104)-1))))*100</f>
        <v>-6.8493150684931337</v>
      </c>
      <c r="W104" s="189" t="s">
        <v>452</v>
      </c>
    </row>
    <row r="105" spans="1:23" ht="46.9" customHeight="1">
      <c r="A105" s="32" t="s">
        <v>295</v>
      </c>
      <c r="B105" s="43" t="s">
        <v>93</v>
      </c>
      <c r="C105" s="34" t="s">
        <v>94</v>
      </c>
      <c r="D105" s="97">
        <v>0.58399999999999996</v>
      </c>
      <c r="E105" s="96" t="s">
        <v>25</v>
      </c>
      <c r="F105" s="102">
        <v>0.58399999999999996</v>
      </c>
      <c r="G105" s="102">
        <v>0.8</v>
      </c>
      <c r="H105" s="96" t="s">
        <v>25</v>
      </c>
      <c r="I105" s="96" t="s">
        <v>25</v>
      </c>
      <c r="J105" s="96" t="s">
        <v>25</v>
      </c>
      <c r="K105" s="131" t="s">
        <v>25</v>
      </c>
      <c r="L105" s="96" t="s">
        <v>25</v>
      </c>
      <c r="M105" s="101">
        <v>0.53900000000000003</v>
      </c>
      <c r="N105" s="174">
        <v>0.8</v>
      </c>
      <c r="O105" s="96" t="s">
        <v>25</v>
      </c>
      <c r="P105" s="96" t="s">
        <v>25</v>
      </c>
      <c r="Q105" s="96" t="s">
        <v>25</v>
      </c>
      <c r="R105" s="149" t="s">
        <v>25</v>
      </c>
      <c r="S105" s="96" t="s">
        <v>25</v>
      </c>
      <c r="T105" s="96" t="s">
        <v>25</v>
      </c>
      <c r="U105" s="172">
        <f t="shared" si="173"/>
        <v>-4.4999999999999929E-2</v>
      </c>
      <c r="V105" s="173">
        <f>IF(M105&gt;0,(IF((SUM(F105)=0), 1,(M105/SUM(F105)-1))),(IF((SUM(F105)=0), 0,(M105/SUM(F105)-1))))*100</f>
        <v>-7.7054794520547869</v>
      </c>
      <c r="W105" s="189" t="s">
        <v>452</v>
      </c>
    </row>
    <row r="106" spans="1:23" ht="46.9" customHeight="1">
      <c r="A106" s="32" t="s">
        <v>296</v>
      </c>
      <c r="B106" s="43" t="s">
        <v>95</v>
      </c>
      <c r="C106" s="34" t="s">
        <v>96</v>
      </c>
      <c r="D106" s="97">
        <v>0.58399999999999996</v>
      </c>
      <c r="E106" s="96" t="s">
        <v>25</v>
      </c>
      <c r="F106" s="102">
        <v>0.58399999999999996</v>
      </c>
      <c r="G106" s="102">
        <v>0.8</v>
      </c>
      <c r="H106" s="96" t="s">
        <v>25</v>
      </c>
      <c r="I106" s="96" t="s">
        <v>25</v>
      </c>
      <c r="J106" s="96" t="s">
        <v>25</v>
      </c>
      <c r="K106" s="131" t="s">
        <v>25</v>
      </c>
      <c r="L106" s="96" t="s">
        <v>25</v>
      </c>
      <c r="M106" s="101">
        <v>0.54800000000000004</v>
      </c>
      <c r="N106" s="174">
        <v>0.8</v>
      </c>
      <c r="O106" s="96" t="s">
        <v>25</v>
      </c>
      <c r="P106" s="96" t="s">
        <v>25</v>
      </c>
      <c r="Q106" s="96" t="s">
        <v>25</v>
      </c>
      <c r="R106" s="149" t="s">
        <v>25</v>
      </c>
      <c r="S106" s="96" t="s">
        <v>25</v>
      </c>
      <c r="T106" s="96" t="s">
        <v>25</v>
      </c>
      <c r="U106" s="172">
        <f t="shared" si="173"/>
        <v>-3.5999999999999921E-2</v>
      </c>
      <c r="V106" s="173">
        <f>IF(M106&gt;0,(IF((SUM(F106)=0), 1,(M106/SUM(F106)-1))),(IF((SUM(F106)=0), 0,(M106/SUM(F106)-1))))*100</f>
        <v>-6.1643835616438274</v>
      </c>
      <c r="W106" s="189" t="s">
        <v>452</v>
      </c>
    </row>
    <row r="107" spans="1:23" ht="46.9" customHeight="1">
      <c r="A107" s="32" t="s">
        <v>297</v>
      </c>
      <c r="B107" s="43" t="s">
        <v>97</v>
      </c>
      <c r="C107" s="42" t="s">
        <v>98</v>
      </c>
      <c r="D107" s="96">
        <v>0.51100000000000001</v>
      </c>
      <c r="E107" s="96" t="s">
        <v>25</v>
      </c>
      <c r="F107" s="96" t="s">
        <v>25</v>
      </c>
      <c r="G107" s="96" t="s">
        <v>25</v>
      </c>
      <c r="H107" s="96" t="s">
        <v>25</v>
      </c>
      <c r="I107" s="96" t="s">
        <v>25</v>
      </c>
      <c r="J107" s="96" t="s">
        <v>25</v>
      </c>
      <c r="K107" s="131" t="s">
        <v>25</v>
      </c>
      <c r="L107" s="96" t="s">
        <v>25</v>
      </c>
      <c r="M107" s="96" t="s">
        <v>25</v>
      </c>
      <c r="N107" s="96" t="s">
        <v>25</v>
      </c>
      <c r="O107" s="96" t="s">
        <v>25</v>
      </c>
      <c r="P107" s="96" t="s">
        <v>25</v>
      </c>
      <c r="Q107" s="96" t="s">
        <v>25</v>
      </c>
      <c r="R107" s="149" t="s">
        <v>25</v>
      </c>
      <c r="S107" s="96" t="s">
        <v>25</v>
      </c>
      <c r="T107" s="96" t="s">
        <v>25</v>
      </c>
      <c r="U107" s="111">
        <v>0</v>
      </c>
      <c r="V107" s="107">
        <v>0</v>
      </c>
      <c r="W107" s="186" t="s">
        <v>451</v>
      </c>
    </row>
    <row r="108" spans="1:23" ht="46.9" customHeight="1">
      <c r="A108" s="32" t="s">
        <v>298</v>
      </c>
      <c r="B108" s="43" t="s">
        <v>99</v>
      </c>
      <c r="C108" s="34" t="s">
        <v>100</v>
      </c>
      <c r="D108" s="96" t="s">
        <v>25</v>
      </c>
      <c r="E108" s="96" t="s">
        <v>25</v>
      </c>
      <c r="F108" s="96" t="s">
        <v>25</v>
      </c>
      <c r="G108" s="96" t="s">
        <v>25</v>
      </c>
      <c r="H108" s="96" t="s">
        <v>25</v>
      </c>
      <c r="I108" s="96" t="s">
        <v>25</v>
      </c>
      <c r="J108" s="96" t="s">
        <v>25</v>
      </c>
      <c r="K108" s="131" t="s">
        <v>25</v>
      </c>
      <c r="L108" s="96" t="s">
        <v>25</v>
      </c>
      <c r="M108" s="96" t="s">
        <v>25</v>
      </c>
      <c r="N108" s="96" t="s">
        <v>25</v>
      </c>
      <c r="O108" s="96" t="s">
        <v>25</v>
      </c>
      <c r="P108" s="96" t="s">
        <v>25</v>
      </c>
      <c r="Q108" s="96" t="s">
        <v>25</v>
      </c>
      <c r="R108" s="149" t="s">
        <v>25</v>
      </c>
      <c r="S108" s="96" t="s">
        <v>25</v>
      </c>
      <c r="T108" s="96" t="s">
        <v>25</v>
      </c>
      <c r="U108" s="111">
        <v>0</v>
      </c>
      <c r="V108" s="107">
        <v>0</v>
      </c>
      <c r="W108" s="186" t="s">
        <v>451</v>
      </c>
    </row>
    <row r="109" spans="1:23" ht="46.9" customHeight="1">
      <c r="A109" s="32" t="s">
        <v>299</v>
      </c>
      <c r="B109" s="43" t="s">
        <v>101</v>
      </c>
      <c r="C109" s="34" t="s">
        <v>102</v>
      </c>
      <c r="D109" s="97">
        <v>0.58399999999999996</v>
      </c>
      <c r="E109" s="96" t="s">
        <v>25</v>
      </c>
      <c r="F109" s="102">
        <v>0.58399999999999996</v>
      </c>
      <c r="G109" s="102">
        <v>0.8</v>
      </c>
      <c r="H109" s="96" t="s">
        <v>25</v>
      </c>
      <c r="I109" s="96" t="s">
        <v>25</v>
      </c>
      <c r="J109" s="96" t="s">
        <v>25</v>
      </c>
      <c r="K109" s="131" t="s">
        <v>25</v>
      </c>
      <c r="L109" s="96" t="s">
        <v>25</v>
      </c>
      <c r="M109" s="101">
        <v>0.54100000000000004</v>
      </c>
      <c r="N109" s="174">
        <v>0.8</v>
      </c>
      <c r="O109" s="96" t="s">
        <v>25</v>
      </c>
      <c r="P109" s="96" t="s">
        <v>25</v>
      </c>
      <c r="Q109" s="96" t="s">
        <v>25</v>
      </c>
      <c r="R109" s="149" t="s">
        <v>25</v>
      </c>
      <c r="S109" s="96" t="s">
        <v>25</v>
      </c>
      <c r="T109" s="96" t="s">
        <v>25</v>
      </c>
      <c r="U109" s="172">
        <f t="shared" ref="U109:U130" si="174">M109-F109</f>
        <v>-4.2999999999999927E-2</v>
      </c>
      <c r="V109" s="173">
        <f>IF(M109&gt;0,(IF((SUM(F109)=0), 1,(M109/SUM(F109)-1))),(IF((SUM(F109)=0), 0,(M109/SUM(F109)-1))))*100</f>
        <v>-7.3630136986301276</v>
      </c>
      <c r="W109" s="189" t="s">
        <v>452</v>
      </c>
    </row>
    <row r="110" spans="1:23" ht="46.9" customHeight="1">
      <c r="A110" s="32" t="s">
        <v>300</v>
      </c>
      <c r="B110" s="43" t="s">
        <v>103</v>
      </c>
      <c r="C110" s="34" t="s">
        <v>104</v>
      </c>
      <c r="D110" s="97">
        <v>0.29200000000000004</v>
      </c>
      <c r="E110" s="96" t="s">
        <v>25</v>
      </c>
      <c r="F110" s="102">
        <v>0.29199999999999998</v>
      </c>
      <c r="G110" s="102">
        <v>0.4</v>
      </c>
      <c r="H110" s="96" t="s">
        <v>25</v>
      </c>
      <c r="I110" s="96" t="s">
        <v>25</v>
      </c>
      <c r="J110" s="96" t="s">
        <v>25</v>
      </c>
      <c r="K110" s="131" t="s">
        <v>25</v>
      </c>
      <c r="L110" s="96" t="s">
        <v>25</v>
      </c>
      <c r="M110" s="101">
        <v>0.27500000000000002</v>
      </c>
      <c r="N110" s="174">
        <v>0.4</v>
      </c>
      <c r="O110" s="96" t="s">
        <v>25</v>
      </c>
      <c r="P110" s="96" t="s">
        <v>25</v>
      </c>
      <c r="Q110" s="96" t="s">
        <v>25</v>
      </c>
      <c r="R110" s="149" t="s">
        <v>25</v>
      </c>
      <c r="S110" s="96" t="s">
        <v>25</v>
      </c>
      <c r="T110" s="96" t="s">
        <v>25</v>
      </c>
      <c r="U110" s="172">
        <f t="shared" si="174"/>
        <v>-1.699999999999996E-2</v>
      </c>
      <c r="V110" s="173">
        <f>IF(M110&gt;0,(IF((SUM(F110)=0), 1,(M110/SUM(F110)-1))),(IF((SUM(F110)=0), 0,(M110/SUM(F110)-1))))*100</f>
        <v>-5.821917808219168</v>
      </c>
      <c r="W110" s="189" t="s">
        <v>452</v>
      </c>
    </row>
    <row r="111" spans="1:23" ht="46.9" customHeight="1">
      <c r="A111" s="32" t="s">
        <v>301</v>
      </c>
      <c r="B111" s="43" t="s">
        <v>105</v>
      </c>
      <c r="C111" s="34" t="s">
        <v>106</v>
      </c>
      <c r="D111" s="97">
        <v>0.58399999999999996</v>
      </c>
      <c r="E111" s="96" t="s">
        <v>25</v>
      </c>
      <c r="F111" s="102">
        <v>0.58399999999999996</v>
      </c>
      <c r="G111" s="102">
        <v>0.8</v>
      </c>
      <c r="H111" s="96" t="s">
        <v>25</v>
      </c>
      <c r="I111" s="96" t="s">
        <v>25</v>
      </c>
      <c r="J111" s="96" t="s">
        <v>25</v>
      </c>
      <c r="K111" s="131" t="s">
        <v>25</v>
      </c>
      <c r="L111" s="96" t="s">
        <v>25</v>
      </c>
      <c r="M111" s="101">
        <v>0.54500000000000004</v>
      </c>
      <c r="N111" s="174">
        <v>0.8</v>
      </c>
      <c r="O111" s="96" t="s">
        <v>25</v>
      </c>
      <c r="P111" s="96" t="s">
        <v>25</v>
      </c>
      <c r="Q111" s="96" t="s">
        <v>25</v>
      </c>
      <c r="R111" s="149" t="s">
        <v>25</v>
      </c>
      <c r="S111" s="96" t="s">
        <v>25</v>
      </c>
      <c r="T111" s="96" t="s">
        <v>25</v>
      </c>
      <c r="U111" s="172">
        <f t="shared" ref="U111" si="175">M111-F111</f>
        <v>-3.8999999999999924E-2</v>
      </c>
      <c r="V111" s="173">
        <f>IF(M111&gt;0,(IF((SUM(F111)=0), 1,(M111/SUM(F111)-1))),(IF((SUM(F111)=0), 0,(M111/SUM(F111)-1))))*100</f>
        <v>-6.6780821917808098</v>
      </c>
      <c r="W111" s="189" t="s">
        <v>452</v>
      </c>
    </row>
    <row r="112" spans="1:23" ht="46.9" customHeight="1">
      <c r="A112" s="56" t="s">
        <v>302</v>
      </c>
      <c r="B112" s="61" t="s">
        <v>303</v>
      </c>
      <c r="C112" s="68" t="s">
        <v>107</v>
      </c>
      <c r="D112" s="105">
        <v>0.52400000000000002</v>
      </c>
      <c r="E112" s="96" t="s">
        <v>25</v>
      </c>
      <c r="F112" s="96" t="s">
        <v>25</v>
      </c>
      <c r="G112" s="96" t="s">
        <v>25</v>
      </c>
      <c r="H112" s="96" t="s">
        <v>25</v>
      </c>
      <c r="I112" s="96" t="s">
        <v>25</v>
      </c>
      <c r="J112" s="96" t="s">
        <v>25</v>
      </c>
      <c r="K112" s="131" t="s">
        <v>25</v>
      </c>
      <c r="L112" s="96" t="s">
        <v>25</v>
      </c>
      <c r="M112" s="96" t="s">
        <v>25</v>
      </c>
      <c r="N112" s="96" t="s">
        <v>25</v>
      </c>
      <c r="O112" s="96" t="s">
        <v>25</v>
      </c>
      <c r="P112" s="96" t="s">
        <v>25</v>
      </c>
      <c r="Q112" s="96" t="s">
        <v>25</v>
      </c>
      <c r="R112" s="149" t="s">
        <v>25</v>
      </c>
      <c r="S112" s="96" t="s">
        <v>25</v>
      </c>
      <c r="T112" s="96" t="s">
        <v>25</v>
      </c>
      <c r="U112" s="111">
        <v>0</v>
      </c>
      <c r="V112" s="107">
        <v>0</v>
      </c>
      <c r="W112" s="186" t="s">
        <v>451</v>
      </c>
    </row>
    <row r="113" spans="1:23" ht="46.9" customHeight="1">
      <c r="A113" s="32" t="s">
        <v>304</v>
      </c>
      <c r="B113" s="36" t="s">
        <v>108</v>
      </c>
      <c r="C113" s="34" t="s">
        <v>109</v>
      </c>
      <c r="D113" s="96" t="s">
        <v>25</v>
      </c>
      <c r="E113" s="96" t="s">
        <v>25</v>
      </c>
      <c r="F113" s="96" t="s">
        <v>25</v>
      </c>
      <c r="G113" s="96" t="s">
        <v>25</v>
      </c>
      <c r="H113" s="96" t="s">
        <v>25</v>
      </c>
      <c r="I113" s="96" t="s">
        <v>25</v>
      </c>
      <c r="J113" s="96" t="s">
        <v>25</v>
      </c>
      <c r="K113" s="131" t="s">
        <v>25</v>
      </c>
      <c r="L113" s="96" t="s">
        <v>25</v>
      </c>
      <c r="M113" s="96" t="s">
        <v>25</v>
      </c>
      <c r="N113" s="96" t="s">
        <v>25</v>
      </c>
      <c r="O113" s="96" t="s">
        <v>25</v>
      </c>
      <c r="P113" s="96" t="s">
        <v>25</v>
      </c>
      <c r="Q113" s="96" t="s">
        <v>25</v>
      </c>
      <c r="R113" s="149" t="s">
        <v>25</v>
      </c>
      <c r="S113" s="96" t="s">
        <v>25</v>
      </c>
      <c r="T113" s="96" t="s">
        <v>25</v>
      </c>
      <c r="U113" s="111">
        <v>0</v>
      </c>
      <c r="V113" s="107">
        <v>0</v>
      </c>
      <c r="W113" s="186" t="s">
        <v>451</v>
      </c>
    </row>
    <row r="114" spans="1:23" ht="46.9" customHeight="1">
      <c r="A114" s="32" t="s">
        <v>305</v>
      </c>
      <c r="B114" s="36" t="s">
        <v>110</v>
      </c>
      <c r="C114" s="34" t="s">
        <v>111</v>
      </c>
      <c r="D114" s="96" t="s">
        <v>25</v>
      </c>
      <c r="E114" s="96" t="s">
        <v>25</v>
      </c>
      <c r="F114" s="96" t="s">
        <v>25</v>
      </c>
      <c r="G114" s="96" t="s">
        <v>25</v>
      </c>
      <c r="H114" s="96" t="s">
        <v>25</v>
      </c>
      <c r="I114" s="96" t="s">
        <v>25</v>
      </c>
      <c r="J114" s="96" t="s">
        <v>25</v>
      </c>
      <c r="K114" s="131" t="s">
        <v>25</v>
      </c>
      <c r="L114" s="96" t="s">
        <v>25</v>
      </c>
      <c r="M114" s="96" t="s">
        <v>25</v>
      </c>
      <c r="N114" s="96" t="s">
        <v>25</v>
      </c>
      <c r="O114" s="96" t="s">
        <v>25</v>
      </c>
      <c r="P114" s="96" t="s">
        <v>25</v>
      </c>
      <c r="Q114" s="96" t="s">
        <v>25</v>
      </c>
      <c r="R114" s="149" t="s">
        <v>25</v>
      </c>
      <c r="S114" s="96" t="s">
        <v>25</v>
      </c>
      <c r="T114" s="96" t="s">
        <v>25</v>
      </c>
      <c r="U114" s="111">
        <v>0</v>
      </c>
      <c r="V114" s="107">
        <v>0</v>
      </c>
      <c r="W114" s="186" t="s">
        <v>451</v>
      </c>
    </row>
    <row r="115" spans="1:23" ht="46.9" customHeight="1">
      <c r="A115" s="32" t="s">
        <v>306</v>
      </c>
      <c r="B115" s="36" t="s">
        <v>112</v>
      </c>
      <c r="C115" s="34" t="s">
        <v>113</v>
      </c>
      <c r="D115" s="96" t="s">
        <v>25</v>
      </c>
      <c r="E115" s="96" t="s">
        <v>25</v>
      </c>
      <c r="F115" s="96" t="s">
        <v>25</v>
      </c>
      <c r="G115" s="96" t="s">
        <v>25</v>
      </c>
      <c r="H115" s="96" t="s">
        <v>25</v>
      </c>
      <c r="I115" s="96" t="s">
        <v>25</v>
      </c>
      <c r="J115" s="96" t="s">
        <v>25</v>
      </c>
      <c r="K115" s="131" t="s">
        <v>25</v>
      </c>
      <c r="L115" s="96" t="s">
        <v>25</v>
      </c>
      <c r="M115" s="96" t="s">
        <v>25</v>
      </c>
      <c r="N115" s="96" t="s">
        <v>25</v>
      </c>
      <c r="O115" s="96" t="s">
        <v>25</v>
      </c>
      <c r="P115" s="96" t="s">
        <v>25</v>
      </c>
      <c r="Q115" s="96" t="s">
        <v>25</v>
      </c>
      <c r="R115" s="149" t="s">
        <v>25</v>
      </c>
      <c r="S115" s="96" t="s">
        <v>25</v>
      </c>
      <c r="T115" s="96" t="s">
        <v>25</v>
      </c>
      <c r="U115" s="111">
        <v>0</v>
      </c>
      <c r="V115" s="107">
        <v>0</v>
      </c>
      <c r="W115" s="186" t="s">
        <v>451</v>
      </c>
    </row>
    <row r="116" spans="1:23" ht="46.9" customHeight="1">
      <c r="A116" s="32" t="s">
        <v>307</v>
      </c>
      <c r="B116" s="36" t="s">
        <v>114</v>
      </c>
      <c r="C116" s="34" t="s">
        <v>115</v>
      </c>
      <c r="D116" s="96" t="s">
        <v>25</v>
      </c>
      <c r="E116" s="96" t="s">
        <v>25</v>
      </c>
      <c r="F116" s="96" t="s">
        <v>25</v>
      </c>
      <c r="G116" s="96" t="s">
        <v>25</v>
      </c>
      <c r="H116" s="96" t="s">
        <v>25</v>
      </c>
      <c r="I116" s="96" t="s">
        <v>25</v>
      </c>
      <c r="J116" s="96" t="s">
        <v>25</v>
      </c>
      <c r="K116" s="131" t="s">
        <v>25</v>
      </c>
      <c r="L116" s="96" t="s">
        <v>25</v>
      </c>
      <c r="M116" s="96" t="s">
        <v>25</v>
      </c>
      <c r="N116" s="96" t="s">
        <v>25</v>
      </c>
      <c r="O116" s="96" t="s">
        <v>25</v>
      </c>
      <c r="P116" s="96" t="s">
        <v>25</v>
      </c>
      <c r="Q116" s="96" t="s">
        <v>25</v>
      </c>
      <c r="R116" s="149" t="s">
        <v>25</v>
      </c>
      <c r="S116" s="96" t="s">
        <v>25</v>
      </c>
      <c r="T116" s="96" t="s">
        <v>25</v>
      </c>
      <c r="U116" s="111">
        <v>0</v>
      </c>
      <c r="V116" s="107">
        <v>0</v>
      </c>
      <c r="W116" s="186" t="s">
        <v>451</v>
      </c>
    </row>
    <row r="117" spans="1:23" ht="46.9" customHeight="1">
      <c r="A117" s="56" t="s">
        <v>308</v>
      </c>
      <c r="B117" s="57" t="s">
        <v>309</v>
      </c>
      <c r="C117" s="68" t="s">
        <v>116</v>
      </c>
      <c r="D117" s="105">
        <v>0.24200000000000002</v>
      </c>
      <c r="E117" s="96" t="s">
        <v>25</v>
      </c>
      <c r="F117" s="96" t="s">
        <v>25</v>
      </c>
      <c r="G117" s="96" t="s">
        <v>25</v>
      </c>
      <c r="H117" s="96" t="s">
        <v>25</v>
      </c>
      <c r="I117" s="96" t="s">
        <v>25</v>
      </c>
      <c r="J117" s="96" t="s">
        <v>25</v>
      </c>
      <c r="K117" s="131" t="s">
        <v>25</v>
      </c>
      <c r="L117" s="96" t="s">
        <v>25</v>
      </c>
      <c r="M117" s="96" t="s">
        <v>25</v>
      </c>
      <c r="N117" s="96" t="s">
        <v>25</v>
      </c>
      <c r="O117" s="96" t="s">
        <v>25</v>
      </c>
      <c r="P117" s="96" t="s">
        <v>25</v>
      </c>
      <c r="Q117" s="96" t="s">
        <v>25</v>
      </c>
      <c r="R117" s="149" t="s">
        <v>25</v>
      </c>
      <c r="S117" s="96" t="s">
        <v>25</v>
      </c>
      <c r="T117" s="96" t="s">
        <v>25</v>
      </c>
      <c r="U117" s="111">
        <v>0</v>
      </c>
      <c r="V117" s="107">
        <v>0</v>
      </c>
      <c r="W117" s="186" t="s">
        <v>451</v>
      </c>
    </row>
    <row r="118" spans="1:23" ht="46.9" customHeight="1">
      <c r="A118" s="32" t="s">
        <v>310</v>
      </c>
      <c r="B118" s="43" t="s">
        <v>117</v>
      </c>
      <c r="C118" s="34" t="s">
        <v>118</v>
      </c>
      <c r="D118" s="97">
        <v>0.29200000000000004</v>
      </c>
      <c r="E118" s="96" t="s">
        <v>25</v>
      </c>
      <c r="F118" s="102">
        <v>0.29199999999999998</v>
      </c>
      <c r="G118" s="102">
        <v>0.4</v>
      </c>
      <c r="H118" s="96" t="s">
        <v>25</v>
      </c>
      <c r="I118" s="96" t="s">
        <v>25</v>
      </c>
      <c r="J118" s="96" t="s">
        <v>25</v>
      </c>
      <c r="K118" s="131" t="s">
        <v>25</v>
      </c>
      <c r="L118" s="96" t="s">
        <v>25</v>
      </c>
      <c r="M118" s="101">
        <v>0.27100000000000002</v>
      </c>
      <c r="N118" s="174">
        <v>0.4</v>
      </c>
      <c r="O118" s="96" t="s">
        <v>25</v>
      </c>
      <c r="P118" s="96" t="s">
        <v>25</v>
      </c>
      <c r="Q118" s="96" t="s">
        <v>25</v>
      </c>
      <c r="R118" s="149" t="s">
        <v>25</v>
      </c>
      <c r="S118" s="96" t="s">
        <v>25</v>
      </c>
      <c r="T118" s="96" t="s">
        <v>25</v>
      </c>
      <c r="U118" s="172">
        <f t="shared" ref="U118" si="176">M118-F118</f>
        <v>-2.0999999999999963E-2</v>
      </c>
      <c r="V118" s="173">
        <f>IF(M118&gt;0,(IF((SUM(F118)=0), 1,(M118/SUM(F118)-1))),(IF((SUM(F118)=0), 0,(M118/SUM(F118)-1))))*100</f>
        <v>-7.1917808219177921</v>
      </c>
      <c r="W118" s="189" t="s">
        <v>452</v>
      </c>
    </row>
    <row r="119" spans="1:23" ht="46.9" customHeight="1">
      <c r="A119" s="32" t="s">
        <v>311</v>
      </c>
      <c r="B119" s="43" t="s">
        <v>119</v>
      </c>
      <c r="C119" s="42" t="s">
        <v>120</v>
      </c>
      <c r="D119" s="96">
        <v>0.38000000000000006</v>
      </c>
      <c r="E119" s="96" t="s">
        <v>25</v>
      </c>
      <c r="F119" s="96" t="s">
        <v>25</v>
      </c>
      <c r="G119" s="96" t="s">
        <v>25</v>
      </c>
      <c r="H119" s="96" t="s">
        <v>25</v>
      </c>
      <c r="I119" s="96" t="s">
        <v>25</v>
      </c>
      <c r="J119" s="96" t="s">
        <v>25</v>
      </c>
      <c r="K119" s="131" t="s">
        <v>25</v>
      </c>
      <c r="L119" s="96" t="s">
        <v>25</v>
      </c>
      <c r="M119" s="96" t="s">
        <v>25</v>
      </c>
      <c r="N119" s="96" t="s">
        <v>25</v>
      </c>
      <c r="O119" s="96" t="s">
        <v>25</v>
      </c>
      <c r="P119" s="96" t="s">
        <v>25</v>
      </c>
      <c r="Q119" s="96" t="s">
        <v>25</v>
      </c>
      <c r="R119" s="149" t="s">
        <v>25</v>
      </c>
      <c r="S119" s="96" t="s">
        <v>25</v>
      </c>
      <c r="T119" s="96" t="s">
        <v>25</v>
      </c>
      <c r="U119" s="111">
        <v>0</v>
      </c>
      <c r="V119" s="107">
        <v>0</v>
      </c>
      <c r="W119" s="186" t="s">
        <v>451</v>
      </c>
    </row>
    <row r="120" spans="1:23" ht="46.9" customHeight="1">
      <c r="A120" s="32" t="s">
        <v>312</v>
      </c>
      <c r="B120" s="43" t="s">
        <v>121</v>
      </c>
      <c r="C120" s="42" t="s">
        <v>122</v>
      </c>
      <c r="D120" s="96">
        <v>0.38000000000000006</v>
      </c>
      <c r="E120" s="96" t="s">
        <v>25</v>
      </c>
      <c r="F120" s="96" t="s">
        <v>25</v>
      </c>
      <c r="G120" s="96" t="s">
        <v>25</v>
      </c>
      <c r="H120" s="96" t="s">
        <v>25</v>
      </c>
      <c r="I120" s="96" t="s">
        <v>25</v>
      </c>
      <c r="J120" s="96" t="s">
        <v>25</v>
      </c>
      <c r="K120" s="131" t="s">
        <v>25</v>
      </c>
      <c r="L120" s="96" t="s">
        <v>25</v>
      </c>
      <c r="M120" s="96" t="s">
        <v>25</v>
      </c>
      <c r="N120" s="96" t="s">
        <v>25</v>
      </c>
      <c r="O120" s="96" t="s">
        <v>25</v>
      </c>
      <c r="P120" s="96" t="s">
        <v>25</v>
      </c>
      <c r="Q120" s="96" t="s">
        <v>25</v>
      </c>
      <c r="R120" s="149" t="s">
        <v>25</v>
      </c>
      <c r="S120" s="96" t="s">
        <v>25</v>
      </c>
      <c r="T120" s="96" t="s">
        <v>25</v>
      </c>
      <c r="U120" s="111">
        <v>0</v>
      </c>
      <c r="V120" s="107">
        <v>0</v>
      </c>
      <c r="W120" s="186" t="s">
        <v>451</v>
      </c>
    </row>
    <row r="121" spans="1:23" ht="46.9" customHeight="1">
      <c r="A121" s="56" t="s">
        <v>313</v>
      </c>
      <c r="B121" s="61" t="s">
        <v>314</v>
      </c>
      <c r="C121" s="68" t="s">
        <v>123</v>
      </c>
      <c r="D121" s="105">
        <v>0.246</v>
      </c>
      <c r="E121" s="96" t="s">
        <v>25</v>
      </c>
      <c r="F121" s="96" t="s">
        <v>25</v>
      </c>
      <c r="G121" s="96" t="s">
        <v>25</v>
      </c>
      <c r="H121" s="96" t="s">
        <v>25</v>
      </c>
      <c r="I121" s="96" t="s">
        <v>25</v>
      </c>
      <c r="J121" s="96" t="s">
        <v>25</v>
      </c>
      <c r="K121" s="131" t="s">
        <v>25</v>
      </c>
      <c r="L121" s="96" t="s">
        <v>25</v>
      </c>
      <c r="M121" s="96" t="s">
        <v>25</v>
      </c>
      <c r="N121" s="96" t="s">
        <v>25</v>
      </c>
      <c r="O121" s="96" t="s">
        <v>25</v>
      </c>
      <c r="P121" s="96" t="s">
        <v>25</v>
      </c>
      <c r="Q121" s="96" t="s">
        <v>25</v>
      </c>
      <c r="R121" s="149" t="s">
        <v>25</v>
      </c>
      <c r="S121" s="96" t="s">
        <v>25</v>
      </c>
      <c r="T121" s="96" t="s">
        <v>25</v>
      </c>
      <c r="U121" s="111">
        <v>0</v>
      </c>
      <c r="V121" s="107">
        <v>0</v>
      </c>
      <c r="W121" s="186" t="s">
        <v>451</v>
      </c>
    </row>
    <row r="122" spans="1:23" ht="46.9" customHeight="1">
      <c r="A122" s="56" t="s">
        <v>315</v>
      </c>
      <c r="B122" s="61" t="s">
        <v>316</v>
      </c>
      <c r="C122" s="68" t="s">
        <v>124</v>
      </c>
      <c r="D122" s="105">
        <v>0.51500000000000001</v>
      </c>
      <c r="E122" s="96" t="s">
        <v>25</v>
      </c>
      <c r="F122" s="96" t="s">
        <v>25</v>
      </c>
      <c r="G122" s="96" t="s">
        <v>25</v>
      </c>
      <c r="H122" s="96" t="s">
        <v>25</v>
      </c>
      <c r="I122" s="96" t="s">
        <v>25</v>
      </c>
      <c r="J122" s="96" t="s">
        <v>25</v>
      </c>
      <c r="K122" s="131" t="s">
        <v>25</v>
      </c>
      <c r="L122" s="96" t="s">
        <v>25</v>
      </c>
      <c r="M122" s="96" t="s">
        <v>25</v>
      </c>
      <c r="N122" s="96" t="s">
        <v>25</v>
      </c>
      <c r="O122" s="96" t="s">
        <v>25</v>
      </c>
      <c r="P122" s="96" t="s">
        <v>25</v>
      </c>
      <c r="Q122" s="96" t="s">
        <v>25</v>
      </c>
      <c r="R122" s="149" t="s">
        <v>25</v>
      </c>
      <c r="S122" s="96" t="s">
        <v>25</v>
      </c>
      <c r="T122" s="96" t="s">
        <v>25</v>
      </c>
      <c r="U122" s="111">
        <v>0</v>
      </c>
      <c r="V122" s="107">
        <v>0</v>
      </c>
      <c r="W122" s="186" t="s">
        <v>451</v>
      </c>
    </row>
    <row r="123" spans="1:23" ht="46.9" customHeight="1">
      <c r="A123" s="32" t="s">
        <v>317</v>
      </c>
      <c r="B123" s="36" t="s">
        <v>125</v>
      </c>
      <c r="C123" s="34" t="s">
        <v>126</v>
      </c>
      <c r="D123" s="96" t="s">
        <v>25</v>
      </c>
      <c r="E123" s="96" t="s">
        <v>25</v>
      </c>
      <c r="F123" s="96" t="s">
        <v>25</v>
      </c>
      <c r="G123" s="96" t="s">
        <v>25</v>
      </c>
      <c r="H123" s="96" t="s">
        <v>25</v>
      </c>
      <c r="I123" s="96" t="s">
        <v>25</v>
      </c>
      <c r="J123" s="96" t="s">
        <v>25</v>
      </c>
      <c r="K123" s="131" t="s">
        <v>25</v>
      </c>
      <c r="L123" s="96" t="s">
        <v>25</v>
      </c>
      <c r="M123" s="96" t="s">
        <v>25</v>
      </c>
      <c r="N123" s="96" t="s">
        <v>25</v>
      </c>
      <c r="O123" s="96" t="s">
        <v>25</v>
      </c>
      <c r="P123" s="96" t="s">
        <v>25</v>
      </c>
      <c r="Q123" s="96" t="s">
        <v>25</v>
      </c>
      <c r="R123" s="149" t="s">
        <v>25</v>
      </c>
      <c r="S123" s="96" t="s">
        <v>25</v>
      </c>
      <c r="T123" s="96" t="s">
        <v>25</v>
      </c>
      <c r="U123" s="111">
        <v>0</v>
      </c>
      <c r="V123" s="107">
        <v>0</v>
      </c>
      <c r="W123" s="186" t="s">
        <v>451</v>
      </c>
    </row>
    <row r="124" spans="1:23" ht="46.9" customHeight="1">
      <c r="A124" s="56" t="s">
        <v>318</v>
      </c>
      <c r="B124" s="61" t="s">
        <v>319</v>
      </c>
      <c r="C124" s="68" t="s">
        <v>320</v>
      </c>
      <c r="D124" s="105">
        <v>0.253</v>
      </c>
      <c r="E124" s="96" t="s">
        <v>25</v>
      </c>
      <c r="F124" s="96" t="s">
        <v>25</v>
      </c>
      <c r="G124" s="96" t="s">
        <v>25</v>
      </c>
      <c r="H124" s="96" t="s">
        <v>25</v>
      </c>
      <c r="I124" s="96" t="s">
        <v>25</v>
      </c>
      <c r="J124" s="96" t="s">
        <v>25</v>
      </c>
      <c r="K124" s="131" t="s">
        <v>25</v>
      </c>
      <c r="L124" s="96" t="s">
        <v>25</v>
      </c>
      <c r="M124" s="96" t="s">
        <v>25</v>
      </c>
      <c r="N124" s="96" t="s">
        <v>25</v>
      </c>
      <c r="O124" s="96" t="s">
        <v>25</v>
      </c>
      <c r="P124" s="96" t="s">
        <v>25</v>
      </c>
      <c r="Q124" s="96" t="s">
        <v>25</v>
      </c>
      <c r="R124" s="149" t="s">
        <v>25</v>
      </c>
      <c r="S124" s="96" t="s">
        <v>25</v>
      </c>
      <c r="T124" s="96" t="s">
        <v>25</v>
      </c>
      <c r="U124" s="111">
        <v>0</v>
      </c>
      <c r="V124" s="107">
        <v>0</v>
      </c>
      <c r="W124" s="186" t="s">
        <v>451</v>
      </c>
    </row>
    <row r="125" spans="1:23" ht="62.45" customHeight="1">
      <c r="A125" s="56" t="s">
        <v>321</v>
      </c>
      <c r="B125" s="70" t="s">
        <v>322</v>
      </c>
      <c r="C125" s="68" t="s">
        <v>323</v>
      </c>
      <c r="D125" s="105">
        <v>0.251</v>
      </c>
      <c r="E125" s="102" t="s">
        <v>25</v>
      </c>
      <c r="F125" s="102" t="s">
        <v>25</v>
      </c>
      <c r="G125" s="102" t="s">
        <v>25</v>
      </c>
      <c r="H125" s="102" t="s">
        <v>25</v>
      </c>
      <c r="I125" s="102" t="s">
        <v>25</v>
      </c>
      <c r="J125" s="102" t="s">
        <v>25</v>
      </c>
      <c r="K125" s="132" t="s">
        <v>25</v>
      </c>
      <c r="L125" s="102" t="s">
        <v>25</v>
      </c>
      <c r="M125" s="102" t="s">
        <v>25</v>
      </c>
      <c r="N125" s="102" t="s">
        <v>25</v>
      </c>
      <c r="O125" s="102" t="s">
        <v>25</v>
      </c>
      <c r="P125" s="102" t="s">
        <v>25</v>
      </c>
      <c r="Q125" s="102" t="s">
        <v>25</v>
      </c>
      <c r="R125" s="150" t="s">
        <v>25</v>
      </c>
      <c r="S125" s="102" t="s">
        <v>25</v>
      </c>
      <c r="T125" s="102" t="s">
        <v>25</v>
      </c>
      <c r="U125" s="111">
        <v>0</v>
      </c>
      <c r="V125" s="107">
        <v>0</v>
      </c>
      <c r="W125" s="186" t="s">
        <v>451</v>
      </c>
    </row>
    <row r="126" spans="1:23" ht="46.9" customHeight="1">
      <c r="A126" s="32" t="s">
        <v>324</v>
      </c>
      <c r="B126" s="43" t="s">
        <v>325</v>
      </c>
      <c r="C126" s="34" t="s">
        <v>326</v>
      </c>
      <c r="D126" s="97">
        <v>0.29200000000000004</v>
      </c>
      <c r="E126" s="96" t="s">
        <v>25</v>
      </c>
      <c r="F126" s="102">
        <v>0.29199999999999998</v>
      </c>
      <c r="G126" s="102">
        <v>0.4</v>
      </c>
      <c r="H126" s="96" t="s">
        <v>25</v>
      </c>
      <c r="I126" s="96" t="s">
        <v>25</v>
      </c>
      <c r="J126" s="96" t="s">
        <v>25</v>
      </c>
      <c r="K126" s="131" t="s">
        <v>25</v>
      </c>
      <c r="L126" s="96" t="s">
        <v>25</v>
      </c>
      <c r="M126" s="101">
        <v>0.27</v>
      </c>
      <c r="N126" s="174">
        <v>0.4</v>
      </c>
      <c r="O126" s="96" t="s">
        <v>25</v>
      </c>
      <c r="P126" s="96" t="s">
        <v>25</v>
      </c>
      <c r="Q126" s="96" t="s">
        <v>25</v>
      </c>
      <c r="R126" s="149" t="s">
        <v>25</v>
      </c>
      <c r="S126" s="96" t="s">
        <v>25</v>
      </c>
      <c r="T126" s="96" t="s">
        <v>25</v>
      </c>
      <c r="U126" s="172">
        <f t="shared" si="174"/>
        <v>-2.1999999999999964E-2</v>
      </c>
      <c r="V126" s="173">
        <f>IF(M126&gt;0,(IF((SUM(F126)=0), 1,(M126/SUM(F126)-1))),(IF((SUM(F126)=0), 0,(M126/SUM(F126)-1))))*100</f>
        <v>-7.5342465753424515</v>
      </c>
      <c r="W126" s="189" t="s">
        <v>452</v>
      </c>
    </row>
    <row r="127" spans="1:23" ht="46.9" customHeight="1">
      <c r="A127" s="56" t="s">
        <v>327</v>
      </c>
      <c r="B127" s="61" t="s">
        <v>328</v>
      </c>
      <c r="C127" s="68" t="s">
        <v>329</v>
      </c>
      <c r="D127" s="105">
        <v>0.251</v>
      </c>
      <c r="E127" s="96" t="s">
        <v>25</v>
      </c>
      <c r="F127" s="96" t="s">
        <v>25</v>
      </c>
      <c r="G127" s="96" t="s">
        <v>25</v>
      </c>
      <c r="H127" s="96" t="s">
        <v>25</v>
      </c>
      <c r="I127" s="96" t="s">
        <v>25</v>
      </c>
      <c r="J127" s="96" t="s">
        <v>25</v>
      </c>
      <c r="K127" s="131" t="s">
        <v>25</v>
      </c>
      <c r="L127" s="96" t="s">
        <v>25</v>
      </c>
      <c r="M127" s="96" t="s">
        <v>25</v>
      </c>
      <c r="N127" s="96" t="s">
        <v>25</v>
      </c>
      <c r="O127" s="96" t="s">
        <v>25</v>
      </c>
      <c r="P127" s="96" t="s">
        <v>25</v>
      </c>
      <c r="Q127" s="96" t="s">
        <v>25</v>
      </c>
      <c r="R127" s="149" t="s">
        <v>25</v>
      </c>
      <c r="S127" s="96" t="s">
        <v>25</v>
      </c>
      <c r="T127" s="96" t="s">
        <v>25</v>
      </c>
      <c r="U127" s="111">
        <v>0</v>
      </c>
      <c r="V127" s="107">
        <v>0</v>
      </c>
      <c r="W127" s="186" t="s">
        <v>451</v>
      </c>
    </row>
    <row r="128" spans="1:23" ht="62.45" customHeight="1">
      <c r="A128" s="50" t="s">
        <v>330</v>
      </c>
      <c r="B128" s="51" t="s">
        <v>331</v>
      </c>
      <c r="C128" s="52" t="s">
        <v>24</v>
      </c>
      <c r="D128" s="91">
        <f>IF(NOT(SUM(D129,D146)=0),SUM(D129,D146),"нд")</f>
        <v>33.515999999999998</v>
      </c>
      <c r="E128" s="91" t="str">
        <f t="shared" ref="E128" si="177">IF(NOT(SUM(E129,E146)=0),SUM(E129,E146),"нд")</f>
        <v>нд</v>
      </c>
      <c r="F128" s="91">
        <f t="shared" ref="F128:L128" si="178">IF(NOT(SUM(F129,F146)=0),SUM(F129,F146),"нд")</f>
        <v>8.1829999999999998</v>
      </c>
      <c r="G128" s="91" t="str">
        <f t="shared" si="178"/>
        <v>нд</v>
      </c>
      <c r="H128" s="91" t="str">
        <f t="shared" si="178"/>
        <v>нд</v>
      </c>
      <c r="I128" s="91">
        <f t="shared" si="178"/>
        <v>5.9989999999999997</v>
      </c>
      <c r="J128" s="91" t="str">
        <f t="shared" si="178"/>
        <v>нд</v>
      </c>
      <c r="K128" s="126" t="str">
        <f t="shared" si="178"/>
        <v>нд</v>
      </c>
      <c r="L128" s="91" t="str">
        <f t="shared" si="178"/>
        <v>нд</v>
      </c>
      <c r="M128" s="91">
        <f t="shared" ref="M128:Q128" si="179">IF(NOT(SUM(M129,M146)=0),SUM(M129,M146),"нд")</f>
        <v>7.6430000000000007</v>
      </c>
      <c r="N128" s="91" t="str">
        <f t="shared" si="179"/>
        <v>нд</v>
      </c>
      <c r="O128" s="91" t="str">
        <f t="shared" si="179"/>
        <v>нд</v>
      </c>
      <c r="P128" s="91">
        <f t="shared" si="179"/>
        <v>5.6990000000000007</v>
      </c>
      <c r="Q128" s="91" t="str">
        <f t="shared" si="179"/>
        <v>нд</v>
      </c>
      <c r="R128" s="145" t="str">
        <f t="shared" ref="R128:T128" si="180">IF(NOT(SUM(R129,R146)=0),SUM(R129,R146),"нд")</f>
        <v>нд</v>
      </c>
      <c r="S128" s="91" t="str">
        <f t="shared" si="180"/>
        <v>нд</v>
      </c>
      <c r="T128" s="91" t="str">
        <f t="shared" si="180"/>
        <v>нд</v>
      </c>
      <c r="U128" s="91">
        <f t="shared" si="174"/>
        <v>-0.53999999999999915</v>
      </c>
      <c r="V128" s="155">
        <f>IF(M128&gt;0,(IF((SUM(F128)=0), 1,(M128/SUM(F128)-1))),(IF((SUM(F128)=0), 0,(M128/SUM(F128)-1))))*100</f>
        <v>-6.599046804350472</v>
      </c>
      <c r="W128" s="183" t="s">
        <v>434</v>
      </c>
    </row>
    <row r="129" spans="1:23" ht="31.5">
      <c r="A129" s="53" t="s">
        <v>332</v>
      </c>
      <c r="B129" s="54" t="s">
        <v>333</v>
      </c>
      <c r="C129" s="55" t="s">
        <v>24</v>
      </c>
      <c r="D129" s="92">
        <f t="shared" ref="D129:E129" si="181">IF(NOT(SUM(D130)=0),SUM(D130),"нд")</f>
        <v>33.515999999999998</v>
      </c>
      <c r="E129" s="92" t="str">
        <f t="shared" si="181"/>
        <v>нд</v>
      </c>
      <c r="F129" s="92">
        <f t="shared" ref="F129:K129" si="182">IF(NOT(SUM(F130)=0),SUM(F130),"нд")</f>
        <v>8.1829999999999998</v>
      </c>
      <c r="G129" s="92" t="str">
        <f t="shared" si="182"/>
        <v>нд</v>
      </c>
      <c r="H129" s="92" t="str">
        <f t="shared" si="182"/>
        <v>нд</v>
      </c>
      <c r="I129" s="92">
        <f t="shared" si="182"/>
        <v>5.9989999999999997</v>
      </c>
      <c r="J129" s="92" t="str">
        <f t="shared" si="182"/>
        <v>нд</v>
      </c>
      <c r="K129" s="127" t="str">
        <f t="shared" si="182"/>
        <v>нд</v>
      </c>
      <c r="L129" s="92" t="str">
        <f t="shared" ref="L129:T129" si="183">IF(NOT(SUM(L130)=0),SUM(L130),"нд")</f>
        <v>нд</v>
      </c>
      <c r="M129" s="92">
        <f t="shared" si="183"/>
        <v>7.6430000000000007</v>
      </c>
      <c r="N129" s="92" t="str">
        <f t="shared" si="183"/>
        <v>нд</v>
      </c>
      <c r="O129" s="92" t="str">
        <f t="shared" si="183"/>
        <v>нд</v>
      </c>
      <c r="P129" s="92">
        <f t="shared" si="183"/>
        <v>5.6990000000000007</v>
      </c>
      <c r="Q129" s="92" t="str">
        <f t="shared" si="183"/>
        <v>нд</v>
      </c>
      <c r="R129" s="146" t="str">
        <f t="shared" ref="R129" si="184">IF(NOT(SUM(R130)=0),SUM(R130),"нд")</f>
        <v>нд</v>
      </c>
      <c r="S129" s="92" t="str">
        <f t="shared" si="183"/>
        <v>нд</v>
      </c>
      <c r="T129" s="92" t="str">
        <f t="shared" si="183"/>
        <v>нд</v>
      </c>
      <c r="U129" s="92">
        <f t="shared" si="174"/>
        <v>-0.53999999999999915</v>
      </c>
      <c r="V129" s="168">
        <f>IF(M129&gt;0,(IF((SUM(F129)=0), 1,(M129/SUM(F129)-1))),(IF((SUM(F129)=0), 0,(M129/SUM(F129)-1))))*100</f>
        <v>-6.599046804350472</v>
      </c>
      <c r="W129" s="184" t="s">
        <v>434</v>
      </c>
    </row>
    <row r="130" spans="1:23" ht="15.75" customHeight="1">
      <c r="A130" s="29" t="s">
        <v>334</v>
      </c>
      <c r="B130" s="30" t="s">
        <v>30</v>
      </c>
      <c r="C130" s="31" t="s">
        <v>24</v>
      </c>
      <c r="D130" s="87">
        <f t="shared" ref="D130:E130" si="185">IF(NOT(SUM(D131:D145)=0),SUM(D131:D145),"нд")</f>
        <v>33.515999999999998</v>
      </c>
      <c r="E130" s="87" t="str">
        <f t="shared" si="185"/>
        <v>нд</v>
      </c>
      <c r="F130" s="87">
        <f t="shared" ref="F130:L130" si="186">IF(NOT(SUM(F131:F145)=0),SUM(F131:F145),"нд")</f>
        <v>8.1829999999999998</v>
      </c>
      <c r="G130" s="87" t="str">
        <f t="shared" si="186"/>
        <v>нд</v>
      </c>
      <c r="H130" s="87" t="str">
        <f t="shared" si="186"/>
        <v>нд</v>
      </c>
      <c r="I130" s="87">
        <f t="shared" si="186"/>
        <v>5.9989999999999997</v>
      </c>
      <c r="J130" s="87" t="str">
        <f t="shared" si="186"/>
        <v>нд</v>
      </c>
      <c r="K130" s="122" t="str">
        <f t="shared" si="186"/>
        <v>нд</v>
      </c>
      <c r="L130" s="87" t="str">
        <f t="shared" si="186"/>
        <v>нд</v>
      </c>
      <c r="M130" s="87">
        <f t="shared" ref="M130:Q130" si="187">IF(NOT(SUM(M131:M145)=0),SUM(M131:M145),"нд")</f>
        <v>7.6430000000000007</v>
      </c>
      <c r="N130" s="87" t="str">
        <f t="shared" si="187"/>
        <v>нд</v>
      </c>
      <c r="O130" s="87" t="str">
        <f t="shared" si="187"/>
        <v>нд</v>
      </c>
      <c r="P130" s="87">
        <f t="shared" si="187"/>
        <v>5.6990000000000007</v>
      </c>
      <c r="Q130" s="87" t="str">
        <f t="shared" si="187"/>
        <v>нд</v>
      </c>
      <c r="R130" s="140" t="str">
        <f t="shared" ref="R130:T130" si="188">IF(NOT(SUM(R131:R145)=0),SUM(R131:R145),"нд")</f>
        <v>нд</v>
      </c>
      <c r="S130" s="87" t="str">
        <f t="shared" si="188"/>
        <v>нд</v>
      </c>
      <c r="T130" s="87" t="str">
        <f t="shared" si="188"/>
        <v>нд</v>
      </c>
      <c r="U130" s="87">
        <f t="shared" si="174"/>
        <v>-0.53999999999999915</v>
      </c>
      <c r="V130" s="158">
        <f>IF(M130&gt;0,(IF((SUM(F130)=0), 1,(M130/SUM(F130)-1))),(IF((SUM(F130)=0), 0,(M130/SUM(F130)-1))))*100</f>
        <v>-6.599046804350472</v>
      </c>
      <c r="W130" s="188" t="s">
        <v>434</v>
      </c>
    </row>
    <row r="131" spans="1:23" ht="31.5">
      <c r="A131" s="32" t="s">
        <v>335</v>
      </c>
      <c r="B131" s="33" t="s">
        <v>31</v>
      </c>
      <c r="C131" s="34" t="s">
        <v>32</v>
      </c>
      <c r="D131" s="96" t="s">
        <v>25</v>
      </c>
      <c r="E131" s="116" t="s">
        <v>25</v>
      </c>
      <c r="F131" s="116" t="s">
        <v>25</v>
      </c>
      <c r="G131" s="116" t="s">
        <v>25</v>
      </c>
      <c r="H131" s="116" t="s">
        <v>25</v>
      </c>
      <c r="I131" s="116" t="s">
        <v>25</v>
      </c>
      <c r="J131" s="116" t="s">
        <v>25</v>
      </c>
      <c r="K131" s="133" t="s">
        <v>25</v>
      </c>
      <c r="L131" s="116" t="s">
        <v>25</v>
      </c>
      <c r="M131" s="116" t="s">
        <v>25</v>
      </c>
      <c r="N131" s="116" t="s">
        <v>25</v>
      </c>
      <c r="O131" s="116" t="s">
        <v>25</v>
      </c>
      <c r="P131" s="116" t="s">
        <v>25</v>
      </c>
      <c r="Q131" s="116" t="s">
        <v>25</v>
      </c>
      <c r="R131" s="151" t="s">
        <v>25</v>
      </c>
      <c r="S131" s="116" t="s">
        <v>25</v>
      </c>
      <c r="T131" s="116" t="s">
        <v>25</v>
      </c>
      <c r="U131" s="111">
        <v>0</v>
      </c>
      <c r="V131" s="107">
        <v>0</v>
      </c>
      <c r="W131" s="186" t="s">
        <v>451</v>
      </c>
    </row>
    <row r="132" spans="1:23" ht="31.5">
      <c r="A132" s="32" t="s">
        <v>336</v>
      </c>
      <c r="B132" s="33" t="s">
        <v>33</v>
      </c>
      <c r="C132" s="34" t="s">
        <v>34</v>
      </c>
      <c r="D132" s="96" t="s">
        <v>25</v>
      </c>
      <c r="E132" s="116" t="s">
        <v>25</v>
      </c>
      <c r="F132" s="116" t="s">
        <v>25</v>
      </c>
      <c r="G132" s="116" t="s">
        <v>25</v>
      </c>
      <c r="H132" s="116" t="s">
        <v>25</v>
      </c>
      <c r="I132" s="116" t="s">
        <v>25</v>
      </c>
      <c r="J132" s="116" t="s">
        <v>25</v>
      </c>
      <c r="K132" s="133" t="s">
        <v>25</v>
      </c>
      <c r="L132" s="116" t="s">
        <v>25</v>
      </c>
      <c r="M132" s="116" t="s">
        <v>25</v>
      </c>
      <c r="N132" s="116" t="s">
        <v>25</v>
      </c>
      <c r="O132" s="116" t="s">
        <v>25</v>
      </c>
      <c r="P132" s="116" t="s">
        <v>25</v>
      </c>
      <c r="Q132" s="116" t="s">
        <v>25</v>
      </c>
      <c r="R132" s="151" t="s">
        <v>25</v>
      </c>
      <c r="S132" s="116" t="s">
        <v>25</v>
      </c>
      <c r="T132" s="116" t="s">
        <v>25</v>
      </c>
      <c r="U132" s="111">
        <v>0</v>
      </c>
      <c r="V132" s="107">
        <v>0</v>
      </c>
      <c r="W132" s="186" t="s">
        <v>451</v>
      </c>
    </row>
    <row r="133" spans="1:23" ht="46.9" customHeight="1">
      <c r="A133" s="32" t="s">
        <v>337</v>
      </c>
      <c r="B133" s="33" t="s">
        <v>35</v>
      </c>
      <c r="C133" s="34" t="s">
        <v>36</v>
      </c>
      <c r="D133" s="96" t="s">
        <v>25</v>
      </c>
      <c r="E133" s="116" t="s">
        <v>25</v>
      </c>
      <c r="F133" s="116" t="s">
        <v>25</v>
      </c>
      <c r="G133" s="116" t="s">
        <v>25</v>
      </c>
      <c r="H133" s="116" t="s">
        <v>25</v>
      </c>
      <c r="I133" s="116" t="s">
        <v>25</v>
      </c>
      <c r="J133" s="116" t="s">
        <v>25</v>
      </c>
      <c r="K133" s="133" t="s">
        <v>25</v>
      </c>
      <c r="L133" s="116" t="s">
        <v>25</v>
      </c>
      <c r="M133" s="116" t="s">
        <v>25</v>
      </c>
      <c r="N133" s="116" t="s">
        <v>25</v>
      </c>
      <c r="O133" s="116" t="s">
        <v>25</v>
      </c>
      <c r="P133" s="116" t="s">
        <v>25</v>
      </c>
      <c r="Q133" s="116" t="s">
        <v>25</v>
      </c>
      <c r="R133" s="151" t="s">
        <v>25</v>
      </c>
      <c r="S133" s="116" t="s">
        <v>25</v>
      </c>
      <c r="T133" s="116" t="s">
        <v>25</v>
      </c>
      <c r="U133" s="111">
        <v>0</v>
      </c>
      <c r="V133" s="107">
        <v>0</v>
      </c>
      <c r="W133" s="186" t="s">
        <v>451</v>
      </c>
    </row>
    <row r="134" spans="1:23" ht="31.5">
      <c r="A134" s="32" t="s">
        <v>338</v>
      </c>
      <c r="B134" s="33" t="s">
        <v>37</v>
      </c>
      <c r="C134" s="42" t="s">
        <v>38</v>
      </c>
      <c r="D134" s="96">
        <v>0.94000000000000006</v>
      </c>
      <c r="E134" s="116" t="s">
        <v>25</v>
      </c>
      <c r="F134" s="116" t="s">
        <v>25</v>
      </c>
      <c r="G134" s="116" t="s">
        <v>25</v>
      </c>
      <c r="H134" s="116" t="s">
        <v>25</v>
      </c>
      <c r="I134" s="116" t="s">
        <v>25</v>
      </c>
      <c r="J134" s="116" t="s">
        <v>25</v>
      </c>
      <c r="K134" s="133" t="s">
        <v>25</v>
      </c>
      <c r="L134" s="116" t="s">
        <v>25</v>
      </c>
      <c r="M134" s="116" t="s">
        <v>25</v>
      </c>
      <c r="N134" s="116" t="s">
        <v>25</v>
      </c>
      <c r="O134" s="116" t="s">
        <v>25</v>
      </c>
      <c r="P134" s="116" t="s">
        <v>25</v>
      </c>
      <c r="Q134" s="116" t="s">
        <v>25</v>
      </c>
      <c r="R134" s="151" t="s">
        <v>25</v>
      </c>
      <c r="S134" s="116" t="s">
        <v>25</v>
      </c>
      <c r="T134" s="116" t="s">
        <v>25</v>
      </c>
      <c r="U134" s="111">
        <v>0</v>
      </c>
      <c r="V134" s="107">
        <v>0</v>
      </c>
      <c r="W134" s="186" t="s">
        <v>451</v>
      </c>
    </row>
    <row r="135" spans="1:23" ht="31.5">
      <c r="A135" s="32" t="s">
        <v>339</v>
      </c>
      <c r="B135" s="33" t="s">
        <v>39</v>
      </c>
      <c r="C135" s="42" t="s">
        <v>40</v>
      </c>
      <c r="D135" s="96">
        <v>0.94000000000000006</v>
      </c>
      <c r="E135" s="116" t="s">
        <v>25</v>
      </c>
      <c r="F135" s="116" t="s">
        <v>25</v>
      </c>
      <c r="G135" s="116" t="s">
        <v>25</v>
      </c>
      <c r="H135" s="116" t="s">
        <v>25</v>
      </c>
      <c r="I135" s="116" t="s">
        <v>25</v>
      </c>
      <c r="J135" s="116" t="s">
        <v>25</v>
      </c>
      <c r="K135" s="133" t="s">
        <v>25</v>
      </c>
      <c r="L135" s="116" t="s">
        <v>25</v>
      </c>
      <c r="M135" s="116" t="s">
        <v>25</v>
      </c>
      <c r="N135" s="116" t="s">
        <v>25</v>
      </c>
      <c r="O135" s="116" t="s">
        <v>25</v>
      </c>
      <c r="P135" s="116" t="s">
        <v>25</v>
      </c>
      <c r="Q135" s="116" t="s">
        <v>25</v>
      </c>
      <c r="R135" s="151" t="s">
        <v>25</v>
      </c>
      <c r="S135" s="116" t="s">
        <v>25</v>
      </c>
      <c r="T135" s="116" t="s">
        <v>25</v>
      </c>
      <c r="U135" s="111">
        <v>0</v>
      </c>
      <c r="V135" s="107">
        <v>0</v>
      </c>
      <c r="W135" s="186" t="s">
        <v>451</v>
      </c>
    </row>
    <row r="136" spans="1:23" ht="31.5">
      <c r="A136" s="32" t="s">
        <v>340</v>
      </c>
      <c r="B136" s="33" t="s">
        <v>41</v>
      </c>
      <c r="C136" s="42" t="s">
        <v>42</v>
      </c>
      <c r="D136" s="96">
        <v>0.94000000000000006</v>
      </c>
      <c r="E136" s="116" t="s">
        <v>25</v>
      </c>
      <c r="F136" s="116" t="s">
        <v>25</v>
      </c>
      <c r="G136" s="116" t="s">
        <v>25</v>
      </c>
      <c r="H136" s="116" t="s">
        <v>25</v>
      </c>
      <c r="I136" s="116" t="s">
        <v>25</v>
      </c>
      <c r="J136" s="116" t="s">
        <v>25</v>
      </c>
      <c r="K136" s="133" t="s">
        <v>25</v>
      </c>
      <c r="L136" s="116" t="s">
        <v>25</v>
      </c>
      <c r="M136" s="116" t="s">
        <v>25</v>
      </c>
      <c r="N136" s="116" t="s">
        <v>25</v>
      </c>
      <c r="O136" s="116" t="s">
        <v>25</v>
      </c>
      <c r="P136" s="116" t="s">
        <v>25</v>
      </c>
      <c r="Q136" s="116" t="s">
        <v>25</v>
      </c>
      <c r="R136" s="151" t="s">
        <v>25</v>
      </c>
      <c r="S136" s="116" t="s">
        <v>25</v>
      </c>
      <c r="T136" s="116" t="s">
        <v>25</v>
      </c>
      <c r="U136" s="111">
        <v>0</v>
      </c>
      <c r="V136" s="107">
        <v>0</v>
      </c>
      <c r="W136" s="186" t="s">
        <v>451</v>
      </c>
    </row>
    <row r="137" spans="1:23" ht="46.9" customHeight="1">
      <c r="A137" s="32" t="s">
        <v>341</v>
      </c>
      <c r="B137" s="33" t="s">
        <v>43</v>
      </c>
      <c r="C137" s="34" t="s">
        <v>44</v>
      </c>
      <c r="D137" s="96" t="s">
        <v>25</v>
      </c>
      <c r="E137" s="116" t="s">
        <v>25</v>
      </c>
      <c r="F137" s="116" t="s">
        <v>25</v>
      </c>
      <c r="G137" s="116" t="s">
        <v>25</v>
      </c>
      <c r="H137" s="116" t="s">
        <v>25</v>
      </c>
      <c r="I137" s="116" t="s">
        <v>25</v>
      </c>
      <c r="J137" s="116" t="s">
        <v>25</v>
      </c>
      <c r="K137" s="133" t="s">
        <v>25</v>
      </c>
      <c r="L137" s="116" t="s">
        <v>25</v>
      </c>
      <c r="M137" s="116" t="s">
        <v>25</v>
      </c>
      <c r="N137" s="116" t="s">
        <v>25</v>
      </c>
      <c r="O137" s="116" t="s">
        <v>25</v>
      </c>
      <c r="P137" s="116" t="s">
        <v>25</v>
      </c>
      <c r="Q137" s="116" t="s">
        <v>25</v>
      </c>
      <c r="R137" s="151" t="s">
        <v>25</v>
      </c>
      <c r="S137" s="116" t="s">
        <v>25</v>
      </c>
      <c r="T137" s="116" t="s">
        <v>25</v>
      </c>
      <c r="U137" s="111">
        <v>0</v>
      </c>
      <c r="V137" s="107">
        <v>0</v>
      </c>
      <c r="W137" s="186" t="s">
        <v>451</v>
      </c>
    </row>
    <row r="138" spans="1:23" ht="62.45" customHeight="1">
      <c r="A138" s="32" t="s">
        <v>342</v>
      </c>
      <c r="B138" s="33" t="s">
        <v>45</v>
      </c>
      <c r="C138" s="42" t="s">
        <v>46</v>
      </c>
      <c r="D138" s="97">
        <v>1.748</v>
      </c>
      <c r="E138" s="116" t="s">
        <v>25</v>
      </c>
      <c r="F138" s="116" t="s">
        <v>25</v>
      </c>
      <c r="G138" s="116" t="s">
        <v>25</v>
      </c>
      <c r="H138" s="116" t="s">
        <v>25</v>
      </c>
      <c r="I138" s="116" t="s">
        <v>25</v>
      </c>
      <c r="J138" s="116" t="s">
        <v>25</v>
      </c>
      <c r="K138" s="133" t="s">
        <v>25</v>
      </c>
      <c r="L138" s="116" t="s">
        <v>25</v>
      </c>
      <c r="M138" s="116" t="s">
        <v>25</v>
      </c>
      <c r="N138" s="116" t="s">
        <v>25</v>
      </c>
      <c r="O138" s="116" t="s">
        <v>25</v>
      </c>
      <c r="P138" s="116" t="s">
        <v>25</v>
      </c>
      <c r="Q138" s="116" t="s">
        <v>25</v>
      </c>
      <c r="R138" s="151" t="s">
        <v>25</v>
      </c>
      <c r="S138" s="116" t="s">
        <v>25</v>
      </c>
      <c r="T138" s="116" t="s">
        <v>25</v>
      </c>
      <c r="U138" s="111">
        <v>0</v>
      </c>
      <c r="V138" s="107">
        <v>0</v>
      </c>
      <c r="W138" s="186" t="s">
        <v>451</v>
      </c>
    </row>
    <row r="139" spans="1:23" ht="62.45" customHeight="1">
      <c r="A139" s="32" t="s">
        <v>343</v>
      </c>
      <c r="B139" s="33" t="s">
        <v>47</v>
      </c>
      <c r="C139" s="34" t="s">
        <v>48</v>
      </c>
      <c r="D139" s="97">
        <v>1.298</v>
      </c>
      <c r="E139" s="116" t="s">
        <v>25</v>
      </c>
      <c r="F139" s="116" t="s">
        <v>25</v>
      </c>
      <c r="G139" s="116" t="s">
        <v>25</v>
      </c>
      <c r="H139" s="116" t="s">
        <v>25</v>
      </c>
      <c r="I139" s="116" t="s">
        <v>25</v>
      </c>
      <c r="J139" s="116" t="s">
        <v>25</v>
      </c>
      <c r="K139" s="133" t="s">
        <v>25</v>
      </c>
      <c r="L139" s="116" t="s">
        <v>25</v>
      </c>
      <c r="M139" s="116" t="s">
        <v>25</v>
      </c>
      <c r="N139" s="116" t="s">
        <v>25</v>
      </c>
      <c r="O139" s="116" t="s">
        <v>25</v>
      </c>
      <c r="P139" s="116" t="s">
        <v>25</v>
      </c>
      <c r="Q139" s="116" t="s">
        <v>25</v>
      </c>
      <c r="R139" s="151" t="s">
        <v>25</v>
      </c>
      <c r="S139" s="116" t="s">
        <v>25</v>
      </c>
      <c r="T139" s="116" t="s">
        <v>25</v>
      </c>
      <c r="U139" s="111">
        <v>0</v>
      </c>
      <c r="V139" s="107">
        <v>0</v>
      </c>
      <c r="W139" s="186" t="s">
        <v>451</v>
      </c>
    </row>
    <row r="140" spans="1:23" ht="46.9" customHeight="1">
      <c r="A140" s="32" t="s">
        <v>344</v>
      </c>
      <c r="B140" s="71" t="s">
        <v>50</v>
      </c>
      <c r="C140" s="34" t="s">
        <v>51</v>
      </c>
      <c r="D140" s="212">
        <v>10.972</v>
      </c>
      <c r="E140" s="208" t="s">
        <v>25</v>
      </c>
      <c r="F140" s="208" t="s">
        <v>25</v>
      </c>
      <c r="G140" s="208" t="s">
        <v>25</v>
      </c>
      <c r="H140" s="208" t="s">
        <v>25</v>
      </c>
      <c r="I140" s="208" t="s">
        <v>25</v>
      </c>
      <c r="J140" s="208" t="s">
        <v>25</v>
      </c>
      <c r="K140" s="214" t="s">
        <v>25</v>
      </c>
      <c r="L140" s="208" t="s">
        <v>25</v>
      </c>
      <c r="M140" s="208" t="s">
        <v>25</v>
      </c>
      <c r="N140" s="208" t="s">
        <v>25</v>
      </c>
      <c r="O140" s="208" t="s">
        <v>25</v>
      </c>
      <c r="P140" s="208" t="s">
        <v>25</v>
      </c>
      <c r="Q140" s="208" t="s">
        <v>25</v>
      </c>
      <c r="R140" s="210" t="s">
        <v>25</v>
      </c>
      <c r="S140" s="208" t="s">
        <v>25</v>
      </c>
      <c r="T140" s="208" t="s">
        <v>25</v>
      </c>
      <c r="U140" s="111">
        <v>0</v>
      </c>
      <c r="V140" s="107">
        <v>0</v>
      </c>
      <c r="W140" s="206" t="s">
        <v>451</v>
      </c>
    </row>
    <row r="141" spans="1:23" ht="46.9" customHeight="1">
      <c r="A141" s="32" t="s">
        <v>345</v>
      </c>
      <c r="B141" s="71" t="s">
        <v>52</v>
      </c>
      <c r="C141" s="34" t="s">
        <v>346</v>
      </c>
      <c r="D141" s="213"/>
      <c r="E141" s="209"/>
      <c r="F141" s="209"/>
      <c r="G141" s="209"/>
      <c r="H141" s="209"/>
      <c r="I141" s="209"/>
      <c r="J141" s="209"/>
      <c r="K141" s="215"/>
      <c r="L141" s="209"/>
      <c r="M141" s="209"/>
      <c r="N141" s="209"/>
      <c r="O141" s="209"/>
      <c r="P141" s="209"/>
      <c r="Q141" s="209"/>
      <c r="R141" s="211"/>
      <c r="S141" s="209"/>
      <c r="T141" s="209"/>
      <c r="U141" s="111">
        <v>0</v>
      </c>
      <c r="V141" s="107">
        <v>0</v>
      </c>
      <c r="W141" s="207"/>
    </row>
    <row r="142" spans="1:23" ht="63">
      <c r="A142" s="56" t="s">
        <v>347</v>
      </c>
      <c r="B142" s="57" t="s">
        <v>348</v>
      </c>
      <c r="C142" s="72" t="s">
        <v>53</v>
      </c>
      <c r="D142" s="117">
        <v>8.4949999999999992</v>
      </c>
      <c r="E142" s="118" t="s">
        <v>25</v>
      </c>
      <c r="F142" s="118" t="s">
        <v>25</v>
      </c>
      <c r="G142" s="118" t="s">
        <v>25</v>
      </c>
      <c r="H142" s="118" t="s">
        <v>25</v>
      </c>
      <c r="I142" s="118" t="s">
        <v>25</v>
      </c>
      <c r="J142" s="118" t="s">
        <v>25</v>
      </c>
      <c r="K142" s="135" t="s">
        <v>25</v>
      </c>
      <c r="L142" s="118" t="s">
        <v>25</v>
      </c>
      <c r="M142" s="118" t="s">
        <v>25</v>
      </c>
      <c r="N142" s="118" t="s">
        <v>25</v>
      </c>
      <c r="O142" s="118" t="s">
        <v>25</v>
      </c>
      <c r="P142" s="118" t="s">
        <v>25</v>
      </c>
      <c r="Q142" s="118" t="s">
        <v>25</v>
      </c>
      <c r="R142" s="152" t="s">
        <v>25</v>
      </c>
      <c r="S142" s="118" t="s">
        <v>25</v>
      </c>
      <c r="T142" s="118" t="s">
        <v>25</v>
      </c>
      <c r="U142" s="111">
        <v>0</v>
      </c>
      <c r="V142" s="107">
        <v>0</v>
      </c>
      <c r="W142" s="186" t="s">
        <v>451</v>
      </c>
    </row>
    <row r="143" spans="1:23" ht="51">
      <c r="A143" s="32" t="s">
        <v>349</v>
      </c>
      <c r="B143" s="33" t="s">
        <v>350</v>
      </c>
      <c r="C143" s="34" t="s">
        <v>351</v>
      </c>
      <c r="D143" s="119">
        <v>1.78</v>
      </c>
      <c r="E143" s="99" t="s">
        <v>25</v>
      </c>
      <c r="F143" s="175">
        <v>1.78</v>
      </c>
      <c r="G143" s="99" t="s">
        <v>25</v>
      </c>
      <c r="H143" s="99" t="s">
        <v>25</v>
      </c>
      <c r="I143" s="175">
        <v>2.2989999999999999</v>
      </c>
      <c r="J143" s="99" t="s">
        <v>25</v>
      </c>
      <c r="K143" s="134" t="s">
        <v>25</v>
      </c>
      <c r="L143" s="99" t="s">
        <v>25</v>
      </c>
      <c r="M143" s="101">
        <v>1.7250000000000001</v>
      </c>
      <c r="N143" s="99" t="s">
        <v>25</v>
      </c>
      <c r="O143" s="99" t="s">
        <v>25</v>
      </c>
      <c r="P143" s="143">
        <v>2.2989999999999999</v>
      </c>
      <c r="Q143" s="99" t="s">
        <v>25</v>
      </c>
      <c r="R143" s="176" t="s">
        <v>25</v>
      </c>
      <c r="S143" s="99" t="s">
        <v>25</v>
      </c>
      <c r="T143" s="99" t="s">
        <v>25</v>
      </c>
      <c r="U143" s="106">
        <f t="shared" ref="U143:U204" si="189">M143-F143</f>
        <v>-5.4999999999999938E-2</v>
      </c>
      <c r="V143" s="162">
        <f>IF(M143&gt;0,(IF((SUM(F143)=0), 1,(M143/SUM(F143)-1))),(IF((SUM(F143)=0), 0,(M143/SUM(F143)-1))))*100</f>
        <v>-3.0898876404494402</v>
      </c>
      <c r="W143" s="189" t="s">
        <v>453</v>
      </c>
    </row>
    <row r="144" spans="1:23" ht="51" customHeight="1">
      <c r="A144" s="32" t="s">
        <v>352</v>
      </c>
      <c r="B144" s="33" t="s">
        <v>353</v>
      </c>
      <c r="C144" s="34" t="s">
        <v>354</v>
      </c>
      <c r="D144" s="119">
        <v>1.78</v>
      </c>
      <c r="E144" s="99" t="s">
        <v>25</v>
      </c>
      <c r="F144" s="175">
        <v>1.78</v>
      </c>
      <c r="G144" s="99" t="s">
        <v>25</v>
      </c>
      <c r="H144" s="99" t="s">
        <v>25</v>
      </c>
      <c r="I144" s="175">
        <v>2.1999999999999997</v>
      </c>
      <c r="J144" s="99" t="s">
        <v>25</v>
      </c>
      <c r="K144" s="134" t="s">
        <v>25</v>
      </c>
      <c r="L144" s="99" t="s">
        <v>25</v>
      </c>
      <c r="M144" s="101">
        <v>1.526</v>
      </c>
      <c r="N144" s="99" t="s">
        <v>25</v>
      </c>
      <c r="O144" s="99" t="s">
        <v>25</v>
      </c>
      <c r="P144" s="143">
        <v>2.2000000000000002</v>
      </c>
      <c r="Q144" s="99" t="s">
        <v>25</v>
      </c>
      <c r="R144" s="176" t="s">
        <v>25</v>
      </c>
      <c r="S144" s="99" t="s">
        <v>25</v>
      </c>
      <c r="T144" s="99" t="s">
        <v>25</v>
      </c>
      <c r="U144" s="106">
        <f t="shared" ref="U144" si="190">M144-F144</f>
        <v>-0.254</v>
      </c>
      <c r="V144" s="162">
        <f>IF(M144&gt;0,(IF((SUM(F144)=0), 1,(M144/SUM(F144)-1))),(IF((SUM(F144)=0), 0,(M144/SUM(F144)-1))))*100</f>
        <v>-14.269662921348313</v>
      </c>
      <c r="W144" s="189" t="s">
        <v>453</v>
      </c>
    </row>
    <row r="145" spans="1:23" ht="51">
      <c r="A145" s="77" t="s">
        <v>441</v>
      </c>
      <c r="B145" s="78" t="s">
        <v>442</v>
      </c>
      <c r="C145" s="79" t="s">
        <v>443</v>
      </c>
      <c r="D145" s="120">
        <v>4.6230000000000002</v>
      </c>
      <c r="E145" s="99" t="s">
        <v>25</v>
      </c>
      <c r="F145" s="175">
        <v>4.6230000000000002</v>
      </c>
      <c r="G145" s="99" t="s">
        <v>25</v>
      </c>
      <c r="H145" s="99" t="s">
        <v>25</v>
      </c>
      <c r="I145" s="175">
        <v>1.5</v>
      </c>
      <c r="J145" s="99" t="s">
        <v>25</v>
      </c>
      <c r="K145" s="134" t="s">
        <v>25</v>
      </c>
      <c r="L145" s="99" t="s">
        <v>25</v>
      </c>
      <c r="M145" s="101">
        <v>4.3920000000000003</v>
      </c>
      <c r="N145" s="99" t="s">
        <v>25</v>
      </c>
      <c r="O145" s="99" t="s">
        <v>25</v>
      </c>
      <c r="P145" s="143">
        <f>0.63+0.57</f>
        <v>1.2</v>
      </c>
      <c r="Q145" s="99" t="s">
        <v>25</v>
      </c>
      <c r="R145" s="176" t="s">
        <v>25</v>
      </c>
      <c r="S145" s="99" t="s">
        <v>25</v>
      </c>
      <c r="T145" s="99" t="s">
        <v>25</v>
      </c>
      <c r="U145" s="106">
        <f t="shared" si="189"/>
        <v>-0.23099999999999987</v>
      </c>
      <c r="V145" s="162">
        <f>IF(M145&gt;0,(IF((SUM(F145)=0), 1,(M145/SUM(F145)-1))),(IF((SUM(F145)=0), 0,(M145/SUM(F145)-1))))*100</f>
        <v>-4.9967553536664493</v>
      </c>
      <c r="W145" s="189" t="s">
        <v>453</v>
      </c>
    </row>
    <row r="146" spans="1:23" ht="46.9" customHeight="1">
      <c r="A146" s="53" t="s">
        <v>355</v>
      </c>
      <c r="B146" s="54" t="s">
        <v>356</v>
      </c>
      <c r="C146" s="55" t="s">
        <v>24</v>
      </c>
      <c r="D146" s="92" t="str">
        <f t="shared" ref="D146" si="191">IF(NOT(SUM(D147)=0),SUM(D147),"нд")</f>
        <v>нд</v>
      </c>
      <c r="E146" s="92" t="s">
        <v>25</v>
      </c>
      <c r="F146" s="92" t="s">
        <v>25</v>
      </c>
      <c r="G146" s="92" t="s">
        <v>25</v>
      </c>
      <c r="H146" s="92" t="s">
        <v>25</v>
      </c>
      <c r="I146" s="92" t="s">
        <v>25</v>
      </c>
      <c r="J146" s="92" t="s">
        <v>25</v>
      </c>
      <c r="K146" s="127" t="s">
        <v>25</v>
      </c>
      <c r="L146" s="92" t="s">
        <v>25</v>
      </c>
      <c r="M146" s="92" t="s">
        <v>25</v>
      </c>
      <c r="N146" s="92" t="s">
        <v>25</v>
      </c>
      <c r="O146" s="92" t="s">
        <v>25</v>
      </c>
      <c r="P146" s="92" t="s">
        <v>25</v>
      </c>
      <c r="Q146" s="92" t="s">
        <v>25</v>
      </c>
      <c r="R146" s="146" t="s">
        <v>25</v>
      </c>
      <c r="S146" s="92" t="s">
        <v>25</v>
      </c>
      <c r="T146" s="92" t="s">
        <v>25</v>
      </c>
      <c r="U146" s="92">
        <v>0</v>
      </c>
      <c r="V146" s="103">
        <v>0</v>
      </c>
      <c r="W146" s="184" t="s">
        <v>434</v>
      </c>
    </row>
    <row r="147" spans="1:23">
      <c r="A147" s="44" t="s">
        <v>25</v>
      </c>
      <c r="B147" s="44" t="s">
        <v>25</v>
      </c>
      <c r="C147" s="44" t="s">
        <v>25</v>
      </c>
      <c r="D147" s="94" t="s">
        <v>25</v>
      </c>
      <c r="E147" s="94" t="s">
        <v>25</v>
      </c>
      <c r="F147" s="94" t="s">
        <v>25</v>
      </c>
      <c r="G147" s="94" t="s">
        <v>25</v>
      </c>
      <c r="H147" s="94" t="s">
        <v>25</v>
      </c>
      <c r="I147" s="94" t="s">
        <v>25</v>
      </c>
      <c r="J147" s="94" t="s">
        <v>25</v>
      </c>
      <c r="K147" s="129" t="s">
        <v>25</v>
      </c>
      <c r="L147" s="94" t="s">
        <v>25</v>
      </c>
      <c r="M147" s="94" t="s">
        <v>25</v>
      </c>
      <c r="N147" s="94" t="s">
        <v>25</v>
      </c>
      <c r="O147" s="94" t="s">
        <v>25</v>
      </c>
      <c r="P147" s="94" t="s">
        <v>25</v>
      </c>
      <c r="Q147" s="94" t="s">
        <v>25</v>
      </c>
      <c r="R147" s="147" t="s">
        <v>25</v>
      </c>
      <c r="S147" s="94" t="s">
        <v>25</v>
      </c>
      <c r="T147" s="94" t="s">
        <v>25</v>
      </c>
      <c r="U147" s="106">
        <v>0</v>
      </c>
      <c r="V147" s="114">
        <v>0</v>
      </c>
      <c r="W147" s="186" t="s">
        <v>451</v>
      </c>
    </row>
    <row r="148" spans="1:23" ht="46.9" customHeight="1">
      <c r="A148" s="50" t="s">
        <v>357</v>
      </c>
      <c r="B148" s="51" t="s">
        <v>358</v>
      </c>
      <c r="C148" s="52" t="s">
        <v>24</v>
      </c>
      <c r="D148" s="91">
        <f t="shared" ref="D148:E148" si="192">IF(NOT(SUM(D149,D151,D153,D155,D157,D159,D162,D164)=0),SUM(D149,D151,D153,D155,D157,D159,D162,D164),"нд")</f>
        <v>6.9619999999999997</v>
      </c>
      <c r="E148" s="91" t="str">
        <f t="shared" si="192"/>
        <v>нд</v>
      </c>
      <c r="F148" s="91" t="str">
        <f t="shared" ref="F148:L148" si="193">IF(NOT(SUM(F149,F151,F153,F155,F157,F159,F162,F164)=0),SUM(F149,F151,F153,F155,F157,F159,F162,F164),"нд")</f>
        <v>нд</v>
      </c>
      <c r="G148" s="91" t="str">
        <f t="shared" si="193"/>
        <v>нд</v>
      </c>
      <c r="H148" s="91" t="str">
        <f t="shared" si="193"/>
        <v>нд</v>
      </c>
      <c r="I148" s="91" t="str">
        <f t="shared" si="193"/>
        <v>нд</v>
      </c>
      <c r="J148" s="91" t="str">
        <f t="shared" si="193"/>
        <v>нд</v>
      </c>
      <c r="K148" s="126" t="str">
        <f t="shared" si="193"/>
        <v>нд</v>
      </c>
      <c r="L148" s="91" t="str">
        <f t="shared" si="193"/>
        <v>нд</v>
      </c>
      <c r="M148" s="91" t="str">
        <f t="shared" ref="M148:Q148" si="194">IF(NOT(SUM(M149,M151,M153,M155,M157,M159,M162,M164)=0),SUM(M149,M151,M153,M155,M157,M159,M162,M164),"нд")</f>
        <v>нд</v>
      </c>
      <c r="N148" s="91" t="str">
        <f t="shared" si="194"/>
        <v>нд</v>
      </c>
      <c r="O148" s="91" t="str">
        <f t="shared" si="194"/>
        <v>нд</v>
      </c>
      <c r="P148" s="91" t="str">
        <f t="shared" si="194"/>
        <v>нд</v>
      </c>
      <c r="Q148" s="91" t="str">
        <f t="shared" si="194"/>
        <v>нд</v>
      </c>
      <c r="R148" s="145" t="str">
        <f t="shared" ref="R148:T148" si="195">IF(NOT(SUM(R149,R151,R153,R155,R157,R159,R162,R164)=0),SUM(R149,R151,R153,R155,R157,R159,R162,R164),"нд")</f>
        <v>нд</v>
      </c>
      <c r="S148" s="91" t="str">
        <f t="shared" si="195"/>
        <v>нд</v>
      </c>
      <c r="T148" s="91" t="str">
        <f t="shared" si="195"/>
        <v>нд</v>
      </c>
      <c r="U148" s="91">
        <v>0</v>
      </c>
      <c r="V148" s="112">
        <v>0</v>
      </c>
      <c r="W148" s="183" t="s">
        <v>434</v>
      </c>
    </row>
    <row r="149" spans="1:23" ht="46.9" customHeight="1">
      <c r="A149" s="53" t="s">
        <v>359</v>
      </c>
      <c r="B149" s="54" t="s">
        <v>360</v>
      </c>
      <c r="C149" s="55" t="s">
        <v>24</v>
      </c>
      <c r="D149" s="92" t="str">
        <f t="shared" ref="D149" si="196">IF(NOT(SUM(D150)=0),SUM(D150),"нд")</f>
        <v>нд</v>
      </c>
      <c r="E149" s="92" t="s">
        <v>25</v>
      </c>
      <c r="F149" s="92" t="s">
        <v>25</v>
      </c>
      <c r="G149" s="92" t="s">
        <v>25</v>
      </c>
      <c r="H149" s="92" t="s">
        <v>25</v>
      </c>
      <c r="I149" s="92" t="s">
        <v>25</v>
      </c>
      <c r="J149" s="92" t="s">
        <v>25</v>
      </c>
      <c r="K149" s="127" t="s">
        <v>25</v>
      </c>
      <c r="L149" s="92" t="s">
        <v>25</v>
      </c>
      <c r="M149" s="92" t="s">
        <v>25</v>
      </c>
      <c r="N149" s="92" t="s">
        <v>25</v>
      </c>
      <c r="O149" s="92" t="s">
        <v>25</v>
      </c>
      <c r="P149" s="92" t="s">
        <v>25</v>
      </c>
      <c r="Q149" s="92" t="s">
        <v>25</v>
      </c>
      <c r="R149" s="146" t="s">
        <v>25</v>
      </c>
      <c r="S149" s="92" t="s">
        <v>25</v>
      </c>
      <c r="T149" s="92" t="s">
        <v>25</v>
      </c>
      <c r="U149" s="92">
        <v>0</v>
      </c>
      <c r="V149" s="103">
        <v>0</v>
      </c>
      <c r="W149" s="184" t="s">
        <v>434</v>
      </c>
    </row>
    <row r="150" spans="1:23">
      <c r="A150" s="44" t="s">
        <v>25</v>
      </c>
      <c r="B150" s="44" t="s">
        <v>25</v>
      </c>
      <c r="C150" s="44" t="s">
        <v>25</v>
      </c>
      <c r="D150" s="94" t="s">
        <v>25</v>
      </c>
      <c r="E150" s="94" t="s">
        <v>25</v>
      </c>
      <c r="F150" s="94" t="s">
        <v>25</v>
      </c>
      <c r="G150" s="94" t="s">
        <v>25</v>
      </c>
      <c r="H150" s="94" t="s">
        <v>25</v>
      </c>
      <c r="I150" s="94" t="s">
        <v>25</v>
      </c>
      <c r="J150" s="94" t="s">
        <v>25</v>
      </c>
      <c r="K150" s="129" t="s">
        <v>25</v>
      </c>
      <c r="L150" s="94" t="s">
        <v>25</v>
      </c>
      <c r="M150" s="94" t="s">
        <v>25</v>
      </c>
      <c r="N150" s="94" t="s">
        <v>25</v>
      </c>
      <c r="O150" s="94" t="s">
        <v>25</v>
      </c>
      <c r="P150" s="94" t="s">
        <v>25</v>
      </c>
      <c r="Q150" s="94" t="s">
        <v>25</v>
      </c>
      <c r="R150" s="147" t="s">
        <v>25</v>
      </c>
      <c r="S150" s="94" t="s">
        <v>25</v>
      </c>
      <c r="T150" s="94" t="s">
        <v>25</v>
      </c>
      <c r="U150" s="106">
        <v>0</v>
      </c>
      <c r="V150" s="114">
        <v>0</v>
      </c>
      <c r="W150" s="186" t="s">
        <v>451</v>
      </c>
    </row>
    <row r="151" spans="1:23" ht="46.9" customHeight="1">
      <c r="A151" s="53" t="s">
        <v>361</v>
      </c>
      <c r="B151" s="54" t="s">
        <v>362</v>
      </c>
      <c r="C151" s="55" t="s">
        <v>24</v>
      </c>
      <c r="D151" s="92" t="str">
        <f t="shared" ref="D151" si="197">IF(NOT(SUM(D152)=0),SUM(D152),"нд")</f>
        <v>нд</v>
      </c>
      <c r="E151" s="92" t="s">
        <v>25</v>
      </c>
      <c r="F151" s="92" t="s">
        <v>25</v>
      </c>
      <c r="G151" s="92" t="s">
        <v>25</v>
      </c>
      <c r="H151" s="92" t="s">
        <v>25</v>
      </c>
      <c r="I151" s="92" t="s">
        <v>25</v>
      </c>
      <c r="J151" s="92" t="s">
        <v>25</v>
      </c>
      <c r="K151" s="127" t="s">
        <v>25</v>
      </c>
      <c r="L151" s="92" t="s">
        <v>25</v>
      </c>
      <c r="M151" s="92" t="s">
        <v>25</v>
      </c>
      <c r="N151" s="92" t="s">
        <v>25</v>
      </c>
      <c r="O151" s="92" t="s">
        <v>25</v>
      </c>
      <c r="P151" s="92" t="s">
        <v>25</v>
      </c>
      <c r="Q151" s="92" t="s">
        <v>25</v>
      </c>
      <c r="R151" s="146" t="s">
        <v>25</v>
      </c>
      <c r="S151" s="92" t="s">
        <v>25</v>
      </c>
      <c r="T151" s="92" t="s">
        <v>25</v>
      </c>
      <c r="U151" s="92">
        <v>0</v>
      </c>
      <c r="V151" s="103">
        <v>0</v>
      </c>
      <c r="W151" s="184" t="s">
        <v>434</v>
      </c>
    </row>
    <row r="152" spans="1:23">
      <c r="A152" s="44" t="s">
        <v>25</v>
      </c>
      <c r="B152" s="44" t="s">
        <v>25</v>
      </c>
      <c r="C152" s="44" t="s">
        <v>25</v>
      </c>
      <c r="D152" s="94" t="s">
        <v>25</v>
      </c>
      <c r="E152" s="94" t="s">
        <v>25</v>
      </c>
      <c r="F152" s="94" t="s">
        <v>25</v>
      </c>
      <c r="G152" s="94" t="s">
        <v>25</v>
      </c>
      <c r="H152" s="94" t="s">
        <v>25</v>
      </c>
      <c r="I152" s="94" t="s">
        <v>25</v>
      </c>
      <c r="J152" s="94" t="s">
        <v>25</v>
      </c>
      <c r="K152" s="129" t="s">
        <v>25</v>
      </c>
      <c r="L152" s="94" t="s">
        <v>25</v>
      </c>
      <c r="M152" s="94" t="s">
        <v>25</v>
      </c>
      <c r="N152" s="94" t="s">
        <v>25</v>
      </c>
      <c r="O152" s="94" t="s">
        <v>25</v>
      </c>
      <c r="P152" s="94" t="s">
        <v>25</v>
      </c>
      <c r="Q152" s="94" t="s">
        <v>25</v>
      </c>
      <c r="R152" s="147" t="s">
        <v>25</v>
      </c>
      <c r="S152" s="94" t="s">
        <v>25</v>
      </c>
      <c r="T152" s="94" t="s">
        <v>25</v>
      </c>
      <c r="U152" s="106">
        <v>0</v>
      </c>
      <c r="V152" s="114">
        <v>0</v>
      </c>
      <c r="W152" s="186" t="s">
        <v>451</v>
      </c>
    </row>
    <row r="153" spans="1:23" ht="46.9" customHeight="1">
      <c r="A153" s="53" t="s">
        <v>363</v>
      </c>
      <c r="B153" s="54" t="s">
        <v>364</v>
      </c>
      <c r="C153" s="55" t="s">
        <v>24</v>
      </c>
      <c r="D153" s="92" t="str">
        <f t="shared" ref="D153" si="198">IF(NOT(SUM(D154)=0),SUM(D154),"нд")</f>
        <v>нд</v>
      </c>
      <c r="E153" s="92" t="s">
        <v>25</v>
      </c>
      <c r="F153" s="92" t="s">
        <v>25</v>
      </c>
      <c r="G153" s="92" t="s">
        <v>25</v>
      </c>
      <c r="H153" s="92" t="s">
        <v>25</v>
      </c>
      <c r="I153" s="92" t="s">
        <v>25</v>
      </c>
      <c r="J153" s="92" t="s">
        <v>25</v>
      </c>
      <c r="K153" s="127" t="s">
        <v>25</v>
      </c>
      <c r="L153" s="92" t="s">
        <v>25</v>
      </c>
      <c r="M153" s="92" t="s">
        <v>25</v>
      </c>
      <c r="N153" s="92" t="s">
        <v>25</v>
      </c>
      <c r="O153" s="92" t="s">
        <v>25</v>
      </c>
      <c r="P153" s="92" t="s">
        <v>25</v>
      </c>
      <c r="Q153" s="92" t="s">
        <v>25</v>
      </c>
      <c r="R153" s="146" t="s">
        <v>25</v>
      </c>
      <c r="S153" s="92" t="s">
        <v>25</v>
      </c>
      <c r="T153" s="92" t="s">
        <v>25</v>
      </c>
      <c r="U153" s="92">
        <v>0</v>
      </c>
      <c r="V153" s="103">
        <v>0</v>
      </c>
      <c r="W153" s="184" t="s">
        <v>434</v>
      </c>
    </row>
    <row r="154" spans="1:23">
      <c r="A154" s="44" t="s">
        <v>25</v>
      </c>
      <c r="B154" s="44" t="s">
        <v>25</v>
      </c>
      <c r="C154" s="44" t="s">
        <v>25</v>
      </c>
      <c r="D154" s="94" t="s">
        <v>25</v>
      </c>
      <c r="E154" s="94" t="s">
        <v>25</v>
      </c>
      <c r="F154" s="94" t="s">
        <v>25</v>
      </c>
      <c r="G154" s="94" t="s">
        <v>25</v>
      </c>
      <c r="H154" s="94" t="s">
        <v>25</v>
      </c>
      <c r="I154" s="94" t="s">
        <v>25</v>
      </c>
      <c r="J154" s="94" t="s">
        <v>25</v>
      </c>
      <c r="K154" s="129" t="s">
        <v>25</v>
      </c>
      <c r="L154" s="94" t="s">
        <v>25</v>
      </c>
      <c r="M154" s="94" t="s">
        <v>25</v>
      </c>
      <c r="N154" s="94" t="s">
        <v>25</v>
      </c>
      <c r="O154" s="94" t="s">
        <v>25</v>
      </c>
      <c r="P154" s="94" t="s">
        <v>25</v>
      </c>
      <c r="Q154" s="94" t="s">
        <v>25</v>
      </c>
      <c r="R154" s="147" t="s">
        <v>25</v>
      </c>
      <c r="S154" s="94" t="s">
        <v>25</v>
      </c>
      <c r="T154" s="94" t="s">
        <v>25</v>
      </c>
      <c r="U154" s="106">
        <v>0</v>
      </c>
      <c r="V154" s="114">
        <v>0</v>
      </c>
      <c r="W154" s="186" t="s">
        <v>451</v>
      </c>
    </row>
    <row r="155" spans="1:23" ht="46.9" customHeight="1">
      <c r="A155" s="53" t="s">
        <v>365</v>
      </c>
      <c r="B155" s="54" t="s">
        <v>366</v>
      </c>
      <c r="C155" s="55" t="s">
        <v>24</v>
      </c>
      <c r="D155" s="92" t="str">
        <f t="shared" ref="D155" si="199">IF(NOT(SUM(D156)=0),SUM(D156),"нд")</f>
        <v>нд</v>
      </c>
      <c r="E155" s="92" t="s">
        <v>25</v>
      </c>
      <c r="F155" s="92" t="s">
        <v>25</v>
      </c>
      <c r="G155" s="92" t="s">
        <v>25</v>
      </c>
      <c r="H155" s="92" t="s">
        <v>25</v>
      </c>
      <c r="I155" s="92" t="s">
        <v>25</v>
      </c>
      <c r="J155" s="92" t="s">
        <v>25</v>
      </c>
      <c r="K155" s="127" t="s">
        <v>25</v>
      </c>
      <c r="L155" s="92" t="s">
        <v>25</v>
      </c>
      <c r="M155" s="92" t="s">
        <v>25</v>
      </c>
      <c r="N155" s="92" t="s">
        <v>25</v>
      </c>
      <c r="O155" s="92" t="s">
        <v>25</v>
      </c>
      <c r="P155" s="92" t="s">
        <v>25</v>
      </c>
      <c r="Q155" s="92" t="s">
        <v>25</v>
      </c>
      <c r="R155" s="146" t="s">
        <v>25</v>
      </c>
      <c r="S155" s="92" t="s">
        <v>25</v>
      </c>
      <c r="T155" s="92" t="s">
        <v>25</v>
      </c>
      <c r="U155" s="92">
        <v>0</v>
      </c>
      <c r="V155" s="103">
        <v>0</v>
      </c>
      <c r="W155" s="184" t="s">
        <v>434</v>
      </c>
    </row>
    <row r="156" spans="1:23">
      <c r="A156" s="44" t="s">
        <v>25</v>
      </c>
      <c r="B156" s="44" t="s">
        <v>25</v>
      </c>
      <c r="C156" s="44" t="s">
        <v>25</v>
      </c>
      <c r="D156" s="94" t="s">
        <v>25</v>
      </c>
      <c r="E156" s="94" t="s">
        <v>25</v>
      </c>
      <c r="F156" s="94" t="s">
        <v>25</v>
      </c>
      <c r="G156" s="94" t="s">
        <v>25</v>
      </c>
      <c r="H156" s="94" t="s">
        <v>25</v>
      </c>
      <c r="I156" s="94" t="s">
        <v>25</v>
      </c>
      <c r="J156" s="94" t="s">
        <v>25</v>
      </c>
      <c r="K156" s="129" t="s">
        <v>25</v>
      </c>
      <c r="L156" s="94" t="s">
        <v>25</v>
      </c>
      <c r="M156" s="94" t="s">
        <v>25</v>
      </c>
      <c r="N156" s="94" t="s">
        <v>25</v>
      </c>
      <c r="O156" s="94" t="s">
        <v>25</v>
      </c>
      <c r="P156" s="94" t="s">
        <v>25</v>
      </c>
      <c r="Q156" s="94" t="s">
        <v>25</v>
      </c>
      <c r="R156" s="147" t="s">
        <v>25</v>
      </c>
      <c r="S156" s="94" t="s">
        <v>25</v>
      </c>
      <c r="T156" s="94" t="s">
        <v>25</v>
      </c>
      <c r="U156" s="106">
        <v>0</v>
      </c>
      <c r="V156" s="114">
        <v>0</v>
      </c>
      <c r="W156" s="186" t="s">
        <v>451</v>
      </c>
    </row>
    <row r="157" spans="1:23" ht="62.45" customHeight="1">
      <c r="A157" s="53" t="s">
        <v>367</v>
      </c>
      <c r="B157" s="54" t="s">
        <v>368</v>
      </c>
      <c r="C157" s="55" t="s">
        <v>24</v>
      </c>
      <c r="D157" s="92" t="str">
        <f t="shared" ref="D157" si="200">IF(NOT(SUM(D158)=0),SUM(D158),"нд")</f>
        <v>нд</v>
      </c>
      <c r="E157" s="92" t="s">
        <v>25</v>
      </c>
      <c r="F157" s="92" t="s">
        <v>25</v>
      </c>
      <c r="G157" s="92" t="s">
        <v>25</v>
      </c>
      <c r="H157" s="92" t="s">
        <v>25</v>
      </c>
      <c r="I157" s="92" t="s">
        <v>25</v>
      </c>
      <c r="J157" s="92" t="s">
        <v>25</v>
      </c>
      <c r="K157" s="127" t="s">
        <v>25</v>
      </c>
      <c r="L157" s="92" t="s">
        <v>25</v>
      </c>
      <c r="M157" s="92" t="s">
        <v>25</v>
      </c>
      <c r="N157" s="92" t="s">
        <v>25</v>
      </c>
      <c r="O157" s="92" t="s">
        <v>25</v>
      </c>
      <c r="P157" s="92" t="s">
        <v>25</v>
      </c>
      <c r="Q157" s="92" t="s">
        <v>25</v>
      </c>
      <c r="R157" s="146" t="s">
        <v>25</v>
      </c>
      <c r="S157" s="92" t="s">
        <v>25</v>
      </c>
      <c r="T157" s="92" t="s">
        <v>25</v>
      </c>
      <c r="U157" s="92">
        <v>0</v>
      </c>
      <c r="V157" s="103">
        <v>0</v>
      </c>
      <c r="W157" s="184" t="s">
        <v>434</v>
      </c>
    </row>
    <row r="158" spans="1:23">
      <c r="A158" s="44" t="s">
        <v>25</v>
      </c>
      <c r="B158" s="44" t="s">
        <v>25</v>
      </c>
      <c r="C158" s="44" t="s">
        <v>25</v>
      </c>
      <c r="D158" s="94" t="s">
        <v>25</v>
      </c>
      <c r="E158" s="94" t="s">
        <v>25</v>
      </c>
      <c r="F158" s="94" t="s">
        <v>25</v>
      </c>
      <c r="G158" s="94" t="s">
        <v>25</v>
      </c>
      <c r="H158" s="94" t="s">
        <v>25</v>
      </c>
      <c r="I158" s="94" t="s">
        <v>25</v>
      </c>
      <c r="J158" s="94" t="s">
        <v>25</v>
      </c>
      <c r="K158" s="129" t="s">
        <v>25</v>
      </c>
      <c r="L158" s="94" t="s">
        <v>25</v>
      </c>
      <c r="M158" s="94" t="s">
        <v>25</v>
      </c>
      <c r="N158" s="94" t="s">
        <v>25</v>
      </c>
      <c r="O158" s="94" t="s">
        <v>25</v>
      </c>
      <c r="P158" s="94" t="s">
        <v>25</v>
      </c>
      <c r="Q158" s="94" t="s">
        <v>25</v>
      </c>
      <c r="R158" s="147" t="s">
        <v>25</v>
      </c>
      <c r="S158" s="94" t="s">
        <v>25</v>
      </c>
      <c r="T158" s="94" t="s">
        <v>25</v>
      </c>
      <c r="U158" s="106">
        <v>0</v>
      </c>
      <c r="V158" s="114">
        <v>0</v>
      </c>
      <c r="W158" s="186" t="s">
        <v>451</v>
      </c>
    </row>
    <row r="159" spans="1:23" ht="62.45" customHeight="1">
      <c r="A159" s="53" t="s">
        <v>369</v>
      </c>
      <c r="B159" s="54" t="s">
        <v>370</v>
      </c>
      <c r="C159" s="55" t="s">
        <v>24</v>
      </c>
      <c r="D159" s="92">
        <f t="shared" ref="D159:E160" si="201">IF(NOT(SUM(D160)=0),SUM(D160),"нд")</f>
        <v>6.9619999999999997</v>
      </c>
      <c r="E159" s="92" t="str">
        <f t="shared" si="201"/>
        <v>нд</v>
      </c>
      <c r="F159" s="92" t="str">
        <f t="shared" ref="F159:K160" si="202">IF(NOT(SUM(F160)=0),SUM(F160),"нд")</f>
        <v>нд</v>
      </c>
      <c r="G159" s="92" t="str">
        <f t="shared" si="202"/>
        <v>нд</v>
      </c>
      <c r="H159" s="92" t="str">
        <f t="shared" si="202"/>
        <v>нд</v>
      </c>
      <c r="I159" s="92" t="str">
        <f t="shared" si="202"/>
        <v>нд</v>
      </c>
      <c r="J159" s="92" t="str">
        <f t="shared" si="202"/>
        <v>нд</v>
      </c>
      <c r="K159" s="127" t="str">
        <f t="shared" si="202"/>
        <v>нд</v>
      </c>
      <c r="L159" s="92" t="str">
        <f t="shared" ref="L159:T160" si="203">IF(NOT(SUM(L160)=0),SUM(L160),"нд")</f>
        <v>нд</v>
      </c>
      <c r="M159" s="92" t="str">
        <f t="shared" si="203"/>
        <v>нд</v>
      </c>
      <c r="N159" s="92" t="str">
        <f t="shared" si="203"/>
        <v>нд</v>
      </c>
      <c r="O159" s="92" t="str">
        <f t="shared" si="203"/>
        <v>нд</v>
      </c>
      <c r="P159" s="92" t="str">
        <f t="shared" si="203"/>
        <v>нд</v>
      </c>
      <c r="Q159" s="92" t="str">
        <f t="shared" si="203"/>
        <v>нд</v>
      </c>
      <c r="R159" s="146" t="str">
        <f t="shared" ref="R159:R160" si="204">IF(NOT(SUM(R160)=0),SUM(R160),"нд")</f>
        <v>нд</v>
      </c>
      <c r="S159" s="92" t="str">
        <f t="shared" si="203"/>
        <v>нд</v>
      </c>
      <c r="T159" s="92" t="str">
        <f t="shared" si="203"/>
        <v>нд</v>
      </c>
      <c r="U159" s="92">
        <v>0</v>
      </c>
      <c r="V159" s="103">
        <v>0</v>
      </c>
      <c r="W159" s="184" t="s">
        <v>434</v>
      </c>
    </row>
    <row r="160" spans="1:23">
      <c r="A160" s="53" t="s">
        <v>447</v>
      </c>
      <c r="B160" s="30" t="s">
        <v>30</v>
      </c>
      <c r="C160" s="25" t="s">
        <v>24</v>
      </c>
      <c r="D160" s="87">
        <f t="shared" si="201"/>
        <v>6.9619999999999997</v>
      </c>
      <c r="E160" s="87" t="str">
        <f t="shared" si="201"/>
        <v>нд</v>
      </c>
      <c r="F160" s="87" t="str">
        <f t="shared" si="202"/>
        <v>нд</v>
      </c>
      <c r="G160" s="87" t="str">
        <f t="shared" si="202"/>
        <v>нд</v>
      </c>
      <c r="H160" s="87" t="str">
        <f t="shared" si="202"/>
        <v>нд</v>
      </c>
      <c r="I160" s="87" t="str">
        <f t="shared" si="202"/>
        <v>нд</v>
      </c>
      <c r="J160" s="87" t="str">
        <f t="shared" si="202"/>
        <v>нд</v>
      </c>
      <c r="K160" s="122" t="str">
        <f t="shared" si="202"/>
        <v>нд</v>
      </c>
      <c r="L160" s="87" t="str">
        <f t="shared" si="203"/>
        <v>нд</v>
      </c>
      <c r="M160" s="87" t="str">
        <f t="shared" si="203"/>
        <v>нд</v>
      </c>
      <c r="N160" s="87" t="str">
        <f t="shared" si="203"/>
        <v>нд</v>
      </c>
      <c r="O160" s="87" t="str">
        <f t="shared" si="203"/>
        <v>нд</v>
      </c>
      <c r="P160" s="87" t="str">
        <f t="shared" si="203"/>
        <v>нд</v>
      </c>
      <c r="Q160" s="87" t="str">
        <f t="shared" si="203"/>
        <v>нд</v>
      </c>
      <c r="R160" s="140" t="str">
        <f t="shared" si="204"/>
        <v>нд</v>
      </c>
      <c r="S160" s="87" t="str">
        <f t="shared" si="203"/>
        <v>нд</v>
      </c>
      <c r="T160" s="87" t="str">
        <f t="shared" si="203"/>
        <v>нд</v>
      </c>
      <c r="U160" s="92">
        <v>0</v>
      </c>
      <c r="V160" s="103">
        <v>0</v>
      </c>
      <c r="W160" s="188" t="s">
        <v>434</v>
      </c>
    </row>
    <row r="161" spans="1:24" ht="63">
      <c r="A161" s="83" t="s">
        <v>448</v>
      </c>
      <c r="B161" s="84" t="s">
        <v>449</v>
      </c>
      <c r="C161" s="85" t="s">
        <v>450</v>
      </c>
      <c r="D161" s="97">
        <v>6.9619999999999997</v>
      </c>
      <c r="E161" s="96" t="s">
        <v>25</v>
      </c>
      <c r="F161" s="88" t="s">
        <v>25</v>
      </c>
      <c r="G161" s="96" t="s">
        <v>25</v>
      </c>
      <c r="H161" s="96" t="s">
        <v>25</v>
      </c>
      <c r="I161" s="88" t="s">
        <v>25</v>
      </c>
      <c r="J161" s="96" t="s">
        <v>25</v>
      </c>
      <c r="K161" s="131" t="s">
        <v>25</v>
      </c>
      <c r="L161" s="96" t="s">
        <v>25</v>
      </c>
      <c r="M161" s="96" t="s">
        <v>25</v>
      </c>
      <c r="N161" s="96" t="s">
        <v>25</v>
      </c>
      <c r="O161" s="96" t="s">
        <v>25</v>
      </c>
      <c r="P161" s="88" t="s">
        <v>25</v>
      </c>
      <c r="Q161" s="96" t="s">
        <v>25</v>
      </c>
      <c r="R161" s="149" t="s">
        <v>25</v>
      </c>
      <c r="S161" s="96" t="s">
        <v>25</v>
      </c>
      <c r="T161" s="96" t="s">
        <v>25</v>
      </c>
      <c r="U161" s="106">
        <v>0</v>
      </c>
      <c r="V161" s="114">
        <v>0</v>
      </c>
      <c r="W161" s="186" t="s">
        <v>451</v>
      </c>
    </row>
    <row r="162" spans="1:24" ht="62.45" customHeight="1">
      <c r="A162" s="53" t="s">
        <v>371</v>
      </c>
      <c r="B162" s="54" t="s">
        <v>372</v>
      </c>
      <c r="C162" s="55" t="s">
        <v>24</v>
      </c>
      <c r="D162" s="92" t="str">
        <f t="shared" ref="D162" si="205">IF(NOT(SUM(D163)=0),SUM(D163),"нд")</f>
        <v>нд</v>
      </c>
      <c r="E162" s="92" t="s">
        <v>25</v>
      </c>
      <c r="F162" s="92" t="s">
        <v>25</v>
      </c>
      <c r="G162" s="92" t="s">
        <v>25</v>
      </c>
      <c r="H162" s="92" t="s">
        <v>25</v>
      </c>
      <c r="I162" s="92" t="s">
        <v>25</v>
      </c>
      <c r="J162" s="92" t="s">
        <v>25</v>
      </c>
      <c r="K162" s="127" t="s">
        <v>25</v>
      </c>
      <c r="L162" s="92" t="s">
        <v>25</v>
      </c>
      <c r="M162" s="92" t="s">
        <v>25</v>
      </c>
      <c r="N162" s="92" t="s">
        <v>25</v>
      </c>
      <c r="O162" s="92" t="s">
        <v>25</v>
      </c>
      <c r="P162" s="92" t="s">
        <v>25</v>
      </c>
      <c r="Q162" s="92" t="s">
        <v>25</v>
      </c>
      <c r="R162" s="146" t="s">
        <v>25</v>
      </c>
      <c r="S162" s="92" t="s">
        <v>25</v>
      </c>
      <c r="T162" s="92" t="s">
        <v>25</v>
      </c>
      <c r="U162" s="92">
        <v>0</v>
      </c>
      <c r="V162" s="103">
        <v>0</v>
      </c>
      <c r="W162" s="184" t="s">
        <v>434</v>
      </c>
    </row>
    <row r="163" spans="1:24">
      <c r="A163" s="44" t="s">
        <v>25</v>
      </c>
      <c r="B163" s="44" t="s">
        <v>25</v>
      </c>
      <c r="C163" s="44" t="s">
        <v>25</v>
      </c>
      <c r="D163" s="94" t="s">
        <v>25</v>
      </c>
      <c r="E163" s="94" t="s">
        <v>25</v>
      </c>
      <c r="F163" s="94" t="s">
        <v>25</v>
      </c>
      <c r="G163" s="94" t="s">
        <v>25</v>
      </c>
      <c r="H163" s="94" t="s">
        <v>25</v>
      </c>
      <c r="I163" s="94" t="s">
        <v>25</v>
      </c>
      <c r="J163" s="94" t="s">
        <v>25</v>
      </c>
      <c r="K163" s="129" t="s">
        <v>25</v>
      </c>
      <c r="L163" s="94" t="s">
        <v>25</v>
      </c>
      <c r="M163" s="94" t="s">
        <v>25</v>
      </c>
      <c r="N163" s="94" t="s">
        <v>25</v>
      </c>
      <c r="O163" s="94" t="s">
        <v>25</v>
      </c>
      <c r="P163" s="94" t="s">
        <v>25</v>
      </c>
      <c r="Q163" s="94" t="s">
        <v>25</v>
      </c>
      <c r="R163" s="147" t="s">
        <v>25</v>
      </c>
      <c r="S163" s="94" t="s">
        <v>25</v>
      </c>
      <c r="T163" s="94" t="s">
        <v>25</v>
      </c>
      <c r="U163" s="106">
        <v>0</v>
      </c>
      <c r="V163" s="114">
        <v>0</v>
      </c>
      <c r="W163" s="186" t="s">
        <v>451</v>
      </c>
    </row>
    <row r="164" spans="1:24" ht="62.45" customHeight="1">
      <c r="A164" s="53" t="s">
        <v>373</v>
      </c>
      <c r="B164" s="54" t="s">
        <v>374</v>
      </c>
      <c r="C164" s="55" t="s">
        <v>24</v>
      </c>
      <c r="D164" s="92" t="str">
        <f t="shared" ref="D164" si="206">IF(NOT(SUM(D165)=0),SUM(D165),"нд")</f>
        <v>нд</v>
      </c>
      <c r="E164" s="92" t="s">
        <v>25</v>
      </c>
      <c r="F164" s="92" t="s">
        <v>25</v>
      </c>
      <c r="G164" s="92" t="s">
        <v>25</v>
      </c>
      <c r="H164" s="92" t="s">
        <v>25</v>
      </c>
      <c r="I164" s="92" t="s">
        <v>25</v>
      </c>
      <c r="J164" s="92" t="s">
        <v>25</v>
      </c>
      <c r="K164" s="127" t="s">
        <v>25</v>
      </c>
      <c r="L164" s="92" t="s">
        <v>25</v>
      </c>
      <c r="M164" s="92" t="s">
        <v>25</v>
      </c>
      <c r="N164" s="92" t="s">
        <v>25</v>
      </c>
      <c r="O164" s="92" t="s">
        <v>25</v>
      </c>
      <c r="P164" s="92" t="s">
        <v>25</v>
      </c>
      <c r="Q164" s="92" t="s">
        <v>25</v>
      </c>
      <c r="R164" s="146" t="s">
        <v>25</v>
      </c>
      <c r="S164" s="92" t="s">
        <v>25</v>
      </c>
      <c r="T164" s="92" t="s">
        <v>25</v>
      </c>
      <c r="U164" s="92">
        <v>0</v>
      </c>
      <c r="V164" s="103">
        <v>0</v>
      </c>
      <c r="W164" s="184" t="s">
        <v>434</v>
      </c>
    </row>
    <row r="165" spans="1:24">
      <c r="A165" s="44" t="s">
        <v>25</v>
      </c>
      <c r="B165" s="44" t="s">
        <v>25</v>
      </c>
      <c r="C165" s="44" t="s">
        <v>25</v>
      </c>
      <c r="D165" s="94" t="s">
        <v>25</v>
      </c>
      <c r="E165" s="94" t="s">
        <v>25</v>
      </c>
      <c r="F165" s="94" t="s">
        <v>25</v>
      </c>
      <c r="G165" s="94" t="s">
        <v>25</v>
      </c>
      <c r="H165" s="94" t="s">
        <v>25</v>
      </c>
      <c r="I165" s="94" t="s">
        <v>25</v>
      </c>
      <c r="J165" s="94" t="s">
        <v>25</v>
      </c>
      <c r="K165" s="129" t="s">
        <v>25</v>
      </c>
      <c r="L165" s="94" t="s">
        <v>25</v>
      </c>
      <c r="M165" s="94" t="s">
        <v>25</v>
      </c>
      <c r="N165" s="94" t="s">
        <v>25</v>
      </c>
      <c r="O165" s="94" t="s">
        <v>25</v>
      </c>
      <c r="P165" s="94" t="s">
        <v>25</v>
      </c>
      <c r="Q165" s="94" t="s">
        <v>25</v>
      </c>
      <c r="R165" s="147" t="s">
        <v>25</v>
      </c>
      <c r="S165" s="94" t="s">
        <v>25</v>
      </c>
      <c r="T165" s="94" t="s">
        <v>25</v>
      </c>
      <c r="U165" s="106">
        <v>0</v>
      </c>
      <c r="V165" s="114">
        <v>0</v>
      </c>
      <c r="W165" s="186" t="s">
        <v>451</v>
      </c>
    </row>
    <row r="166" spans="1:24" ht="62.45" customHeight="1">
      <c r="A166" s="50" t="s">
        <v>375</v>
      </c>
      <c r="B166" s="51" t="s">
        <v>376</v>
      </c>
      <c r="C166" s="52" t="s">
        <v>24</v>
      </c>
      <c r="D166" s="91" t="str">
        <f t="shared" ref="D166" si="207">IF(NOT(SUM(D167,D169)=0),SUM(D167,D169),"нд")</f>
        <v>нд</v>
      </c>
      <c r="E166" s="91" t="s">
        <v>25</v>
      </c>
      <c r="F166" s="91" t="s">
        <v>25</v>
      </c>
      <c r="G166" s="91" t="s">
        <v>25</v>
      </c>
      <c r="H166" s="91" t="s">
        <v>25</v>
      </c>
      <c r="I166" s="91" t="s">
        <v>25</v>
      </c>
      <c r="J166" s="91" t="s">
        <v>25</v>
      </c>
      <c r="K166" s="126" t="s">
        <v>25</v>
      </c>
      <c r="L166" s="91" t="s">
        <v>25</v>
      </c>
      <c r="M166" s="91" t="s">
        <v>25</v>
      </c>
      <c r="N166" s="91" t="s">
        <v>25</v>
      </c>
      <c r="O166" s="91" t="s">
        <v>25</v>
      </c>
      <c r="P166" s="91" t="s">
        <v>25</v>
      </c>
      <c r="Q166" s="91" t="s">
        <v>25</v>
      </c>
      <c r="R166" s="145" t="s">
        <v>25</v>
      </c>
      <c r="S166" s="91" t="s">
        <v>25</v>
      </c>
      <c r="T166" s="91" t="s">
        <v>25</v>
      </c>
      <c r="U166" s="91">
        <v>0</v>
      </c>
      <c r="V166" s="112">
        <v>0</v>
      </c>
      <c r="W166" s="183" t="s">
        <v>434</v>
      </c>
    </row>
    <row r="167" spans="1:24" ht="31.5" customHeight="1">
      <c r="A167" s="53" t="s">
        <v>377</v>
      </c>
      <c r="B167" s="54" t="s">
        <v>378</v>
      </c>
      <c r="C167" s="55" t="s">
        <v>24</v>
      </c>
      <c r="D167" s="92" t="str">
        <f t="shared" ref="D167" si="208">IF(NOT(SUM(D168)=0),SUM(D168),"нд")</f>
        <v>нд</v>
      </c>
      <c r="E167" s="92" t="s">
        <v>25</v>
      </c>
      <c r="F167" s="92" t="s">
        <v>25</v>
      </c>
      <c r="G167" s="92" t="s">
        <v>25</v>
      </c>
      <c r="H167" s="92" t="s">
        <v>25</v>
      </c>
      <c r="I167" s="92" t="s">
        <v>25</v>
      </c>
      <c r="J167" s="92" t="s">
        <v>25</v>
      </c>
      <c r="K167" s="127" t="s">
        <v>25</v>
      </c>
      <c r="L167" s="92" t="s">
        <v>25</v>
      </c>
      <c r="M167" s="92" t="s">
        <v>25</v>
      </c>
      <c r="N167" s="92" t="s">
        <v>25</v>
      </c>
      <c r="O167" s="92" t="s">
        <v>25</v>
      </c>
      <c r="P167" s="92" t="s">
        <v>25</v>
      </c>
      <c r="Q167" s="92" t="s">
        <v>25</v>
      </c>
      <c r="R167" s="146" t="s">
        <v>25</v>
      </c>
      <c r="S167" s="92" t="s">
        <v>25</v>
      </c>
      <c r="T167" s="92" t="s">
        <v>25</v>
      </c>
      <c r="U167" s="92">
        <v>0</v>
      </c>
      <c r="V167" s="103">
        <v>0</v>
      </c>
      <c r="W167" s="184" t="s">
        <v>434</v>
      </c>
    </row>
    <row r="168" spans="1:24">
      <c r="A168" s="44" t="s">
        <v>25</v>
      </c>
      <c r="B168" s="44" t="s">
        <v>25</v>
      </c>
      <c r="C168" s="44" t="s">
        <v>25</v>
      </c>
      <c r="D168" s="94" t="s">
        <v>25</v>
      </c>
      <c r="E168" s="94" t="s">
        <v>25</v>
      </c>
      <c r="F168" s="94" t="s">
        <v>25</v>
      </c>
      <c r="G168" s="94" t="s">
        <v>25</v>
      </c>
      <c r="H168" s="94" t="s">
        <v>25</v>
      </c>
      <c r="I168" s="94" t="s">
        <v>25</v>
      </c>
      <c r="J168" s="94" t="s">
        <v>25</v>
      </c>
      <c r="K168" s="129" t="s">
        <v>25</v>
      </c>
      <c r="L168" s="94" t="s">
        <v>25</v>
      </c>
      <c r="M168" s="94" t="s">
        <v>25</v>
      </c>
      <c r="N168" s="94" t="s">
        <v>25</v>
      </c>
      <c r="O168" s="94" t="s">
        <v>25</v>
      </c>
      <c r="P168" s="94" t="s">
        <v>25</v>
      </c>
      <c r="Q168" s="94" t="s">
        <v>25</v>
      </c>
      <c r="R168" s="147" t="s">
        <v>25</v>
      </c>
      <c r="S168" s="94" t="s">
        <v>25</v>
      </c>
      <c r="T168" s="94" t="s">
        <v>25</v>
      </c>
      <c r="U168" s="106">
        <v>0</v>
      </c>
      <c r="V168" s="114">
        <v>0</v>
      </c>
      <c r="W168" s="186" t="s">
        <v>451</v>
      </c>
    </row>
    <row r="169" spans="1:24" ht="47.25" customHeight="1">
      <c r="A169" s="53" t="s">
        <v>379</v>
      </c>
      <c r="B169" s="54" t="s">
        <v>380</v>
      </c>
      <c r="C169" s="55" t="s">
        <v>24</v>
      </c>
      <c r="D169" s="92" t="str">
        <f t="shared" ref="D169" si="209">IF(NOT(SUM(D170)=0),SUM(D170),"нд")</f>
        <v>нд</v>
      </c>
      <c r="E169" s="92" t="s">
        <v>25</v>
      </c>
      <c r="F169" s="92" t="s">
        <v>25</v>
      </c>
      <c r="G169" s="92" t="s">
        <v>25</v>
      </c>
      <c r="H169" s="92" t="s">
        <v>25</v>
      </c>
      <c r="I169" s="92" t="s">
        <v>25</v>
      </c>
      <c r="J169" s="92" t="s">
        <v>25</v>
      </c>
      <c r="K169" s="127" t="s">
        <v>25</v>
      </c>
      <c r="L169" s="92" t="s">
        <v>25</v>
      </c>
      <c r="M169" s="92" t="s">
        <v>25</v>
      </c>
      <c r="N169" s="92" t="s">
        <v>25</v>
      </c>
      <c r="O169" s="92" t="s">
        <v>25</v>
      </c>
      <c r="P169" s="92" t="s">
        <v>25</v>
      </c>
      <c r="Q169" s="92" t="s">
        <v>25</v>
      </c>
      <c r="R169" s="146" t="s">
        <v>25</v>
      </c>
      <c r="S169" s="92" t="s">
        <v>25</v>
      </c>
      <c r="T169" s="92" t="s">
        <v>25</v>
      </c>
      <c r="U169" s="92">
        <v>0</v>
      </c>
      <c r="V169" s="103">
        <v>0</v>
      </c>
      <c r="W169" s="184" t="s">
        <v>434</v>
      </c>
    </row>
    <row r="170" spans="1:24">
      <c r="A170" s="44" t="s">
        <v>25</v>
      </c>
      <c r="B170" s="44" t="s">
        <v>25</v>
      </c>
      <c r="C170" s="44" t="s">
        <v>25</v>
      </c>
      <c r="D170" s="94" t="s">
        <v>25</v>
      </c>
      <c r="E170" s="94" t="s">
        <v>25</v>
      </c>
      <c r="F170" s="94" t="s">
        <v>25</v>
      </c>
      <c r="G170" s="94" t="s">
        <v>25</v>
      </c>
      <c r="H170" s="94" t="s">
        <v>25</v>
      </c>
      <c r="I170" s="94" t="s">
        <v>25</v>
      </c>
      <c r="J170" s="94" t="s">
        <v>25</v>
      </c>
      <c r="K170" s="129" t="s">
        <v>25</v>
      </c>
      <c r="L170" s="94" t="s">
        <v>25</v>
      </c>
      <c r="M170" s="94" t="s">
        <v>25</v>
      </c>
      <c r="N170" s="94" t="s">
        <v>25</v>
      </c>
      <c r="O170" s="94" t="s">
        <v>25</v>
      </c>
      <c r="P170" s="94" t="s">
        <v>25</v>
      </c>
      <c r="Q170" s="94" t="s">
        <v>25</v>
      </c>
      <c r="R170" s="147" t="s">
        <v>25</v>
      </c>
      <c r="S170" s="94" t="s">
        <v>25</v>
      </c>
      <c r="T170" s="94" t="s">
        <v>25</v>
      </c>
      <c r="U170" s="106">
        <v>0</v>
      </c>
      <c r="V170" s="114">
        <v>0</v>
      </c>
      <c r="W170" s="186" t="s">
        <v>451</v>
      </c>
    </row>
    <row r="171" spans="1:24" ht="93.6" customHeight="1">
      <c r="A171" s="47" t="s">
        <v>381</v>
      </c>
      <c r="B171" s="48" t="s">
        <v>382</v>
      </c>
      <c r="C171" s="49" t="s">
        <v>24</v>
      </c>
      <c r="D171" s="90" t="str">
        <f t="shared" ref="D171:E171" si="210">IF(NOT(SUM(D172,D174)=0),SUM(D172,D174),"нд")</f>
        <v>нд</v>
      </c>
      <c r="E171" s="90" t="str">
        <f t="shared" si="210"/>
        <v>нд</v>
      </c>
      <c r="F171" s="90" t="str">
        <f t="shared" ref="F171:L171" si="211">IF(NOT(SUM(F172,F174)=0),SUM(F172,F174),"нд")</f>
        <v>нд</v>
      </c>
      <c r="G171" s="90" t="str">
        <f t="shared" si="211"/>
        <v>нд</v>
      </c>
      <c r="H171" s="90" t="str">
        <f t="shared" si="211"/>
        <v>нд</v>
      </c>
      <c r="I171" s="90" t="str">
        <f t="shared" si="211"/>
        <v>нд</v>
      </c>
      <c r="J171" s="90" t="str">
        <f t="shared" si="211"/>
        <v>нд</v>
      </c>
      <c r="K171" s="125" t="str">
        <f t="shared" si="211"/>
        <v>нд</v>
      </c>
      <c r="L171" s="90" t="str">
        <f t="shared" si="211"/>
        <v>нд</v>
      </c>
      <c r="M171" s="90" t="str">
        <f t="shared" ref="M171:Q171" si="212">IF(NOT(SUM(M172,M174)=0),SUM(M172,M174),"нд")</f>
        <v>нд</v>
      </c>
      <c r="N171" s="90" t="str">
        <f t="shared" si="212"/>
        <v>нд</v>
      </c>
      <c r="O171" s="90" t="str">
        <f t="shared" si="212"/>
        <v>нд</v>
      </c>
      <c r="P171" s="90" t="str">
        <f t="shared" si="212"/>
        <v>нд</v>
      </c>
      <c r="Q171" s="90" t="str">
        <f t="shared" si="212"/>
        <v>нд</v>
      </c>
      <c r="R171" s="144" t="str">
        <f t="shared" ref="R171:T171" si="213">IF(NOT(SUM(R172,R174)=0),SUM(R172,R174),"нд")</f>
        <v>нд</v>
      </c>
      <c r="S171" s="90" t="str">
        <f t="shared" si="213"/>
        <v>нд</v>
      </c>
      <c r="T171" s="90" t="str">
        <f t="shared" si="213"/>
        <v>нд</v>
      </c>
      <c r="U171" s="90">
        <v>0</v>
      </c>
      <c r="V171" s="115">
        <v>0</v>
      </c>
      <c r="W171" s="182" t="s">
        <v>434</v>
      </c>
    </row>
    <row r="172" spans="1:24" ht="78" customHeight="1">
      <c r="A172" s="50" t="s">
        <v>383</v>
      </c>
      <c r="B172" s="51" t="s">
        <v>384</v>
      </c>
      <c r="C172" s="52" t="s">
        <v>24</v>
      </c>
      <c r="D172" s="91" t="str">
        <f t="shared" ref="D172" si="214">IF(NOT(SUM(D173)=0),SUM(D173),"нд")</f>
        <v>нд</v>
      </c>
      <c r="E172" s="91" t="s">
        <v>25</v>
      </c>
      <c r="F172" s="91" t="s">
        <v>25</v>
      </c>
      <c r="G172" s="91" t="s">
        <v>25</v>
      </c>
      <c r="H172" s="91" t="s">
        <v>25</v>
      </c>
      <c r="I172" s="91" t="s">
        <v>25</v>
      </c>
      <c r="J172" s="91" t="s">
        <v>25</v>
      </c>
      <c r="K172" s="126" t="s">
        <v>25</v>
      </c>
      <c r="L172" s="91" t="s">
        <v>25</v>
      </c>
      <c r="M172" s="91" t="s">
        <v>25</v>
      </c>
      <c r="N172" s="91" t="s">
        <v>25</v>
      </c>
      <c r="O172" s="91" t="s">
        <v>25</v>
      </c>
      <c r="P172" s="91" t="s">
        <v>25</v>
      </c>
      <c r="Q172" s="91" t="s">
        <v>25</v>
      </c>
      <c r="R172" s="145" t="s">
        <v>25</v>
      </c>
      <c r="S172" s="91" t="s">
        <v>25</v>
      </c>
      <c r="T172" s="91" t="s">
        <v>25</v>
      </c>
      <c r="U172" s="91">
        <v>0</v>
      </c>
      <c r="V172" s="112">
        <v>0</v>
      </c>
      <c r="W172" s="183" t="s">
        <v>434</v>
      </c>
    </row>
    <row r="173" spans="1:24">
      <c r="A173" s="44" t="s">
        <v>25</v>
      </c>
      <c r="B173" s="44" t="s">
        <v>25</v>
      </c>
      <c r="C173" s="44" t="s">
        <v>25</v>
      </c>
      <c r="D173" s="94" t="s">
        <v>25</v>
      </c>
      <c r="E173" s="94" t="s">
        <v>25</v>
      </c>
      <c r="F173" s="94" t="s">
        <v>25</v>
      </c>
      <c r="G173" s="94" t="s">
        <v>25</v>
      </c>
      <c r="H173" s="94" t="s">
        <v>25</v>
      </c>
      <c r="I173" s="94" t="s">
        <v>25</v>
      </c>
      <c r="J173" s="94" t="s">
        <v>25</v>
      </c>
      <c r="K173" s="129" t="s">
        <v>25</v>
      </c>
      <c r="L173" s="94" t="s">
        <v>25</v>
      </c>
      <c r="M173" s="94" t="s">
        <v>25</v>
      </c>
      <c r="N173" s="94" t="s">
        <v>25</v>
      </c>
      <c r="O173" s="94" t="s">
        <v>25</v>
      </c>
      <c r="P173" s="94" t="s">
        <v>25</v>
      </c>
      <c r="Q173" s="94" t="s">
        <v>25</v>
      </c>
      <c r="R173" s="147" t="s">
        <v>25</v>
      </c>
      <c r="S173" s="94" t="s">
        <v>25</v>
      </c>
      <c r="T173" s="94" t="s">
        <v>25</v>
      </c>
      <c r="U173" s="106">
        <v>0</v>
      </c>
      <c r="V173" s="114">
        <v>0</v>
      </c>
      <c r="W173" s="186" t="s">
        <v>451</v>
      </c>
    </row>
    <row r="174" spans="1:24" ht="78" customHeight="1">
      <c r="A174" s="50" t="s">
        <v>385</v>
      </c>
      <c r="B174" s="51" t="s">
        <v>386</v>
      </c>
      <c r="C174" s="52" t="s">
        <v>24</v>
      </c>
      <c r="D174" s="91" t="str">
        <f t="shared" ref="D174:E174" si="215">IF(NOT(SUM(D175)=0),SUM(D175),"нд")</f>
        <v>нд</v>
      </c>
      <c r="E174" s="91" t="str">
        <f t="shared" si="215"/>
        <v>нд</v>
      </c>
      <c r="F174" s="91" t="str">
        <f t="shared" ref="F174:K174" si="216">IF(NOT(SUM(F175)=0),SUM(F175),"нд")</f>
        <v>нд</v>
      </c>
      <c r="G174" s="91" t="str">
        <f t="shared" si="216"/>
        <v>нд</v>
      </c>
      <c r="H174" s="91" t="str">
        <f t="shared" si="216"/>
        <v>нд</v>
      </c>
      <c r="I174" s="91" t="str">
        <f t="shared" si="216"/>
        <v>нд</v>
      </c>
      <c r="J174" s="91" t="str">
        <f t="shared" si="216"/>
        <v>нд</v>
      </c>
      <c r="K174" s="126" t="str">
        <f t="shared" si="216"/>
        <v>нд</v>
      </c>
      <c r="L174" s="91" t="str">
        <f t="shared" ref="L174:T174" si="217">IF(NOT(SUM(L175)=0),SUM(L175),"нд")</f>
        <v>нд</v>
      </c>
      <c r="M174" s="91" t="str">
        <f t="shared" si="217"/>
        <v>нд</v>
      </c>
      <c r="N174" s="91" t="str">
        <f t="shared" si="217"/>
        <v>нд</v>
      </c>
      <c r="O174" s="91" t="str">
        <f t="shared" si="217"/>
        <v>нд</v>
      </c>
      <c r="P174" s="91" t="str">
        <f t="shared" si="217"/>
        <v>нд</v>
      </c>
      <c r="Q174" s="91" t="str">
        <f t="shared" si="217"/>
        <v>нд</v>
      </c>
      <c r="R174" s="145" t="str">
        <f t="shared" ref="R174" si="218">IF(NOT(SUM(R175)=0),SUM(R175),"нд")</f>
        <v>нд</v>
      </c>
      <c r="S174" s="91" t="str">
        <f t="shared" si="217"/>
        <v>нд</v>
      </c>
      <c r="T174" s="91" t="str">
        <f t="shared" si="217"/>
        <v>нд</v>
      </c>
      <c r="U174" s="91">
        <v>0</v>
      </c>
      <c r="V174" s="112">
        <v>0</v>
      </c>
      <c r="W174" s="183" t="s">
        <v>434</v>
      </c>
    </row>
    <row r="175" spans="1:24">
      <c r="A175" s="44" t="s">
        <v>25</v>
      </c>
      <c r="B175" s="44" t="s">
        <v>25</v>
      </c>
      <c r="C175" s="44" t="s">
        <v>25</v>
      </c>
      <c r="D175" s="94" t="s">
        <v>25</v>
      </c>
      <c r="E175" s="94" t="s">
        <v>25</v>
      </c>
      <c r="F175" s="94" t="s">
        <v>25</v>
      </c>
      <c r="G175" s="94" t="s">
        <v>25</v>
      </c>
      <c r="H175" s="94" t="s">
        <v>25</v>
      </c>
      <c r="I175" s="94" t="s">
        <v>25</v>
      </c>
      <c r="J175" s="94" t="s">
        <v>25</v>
      </c>
      <c r="K175" s="129" t="s">
        <v>25</v>
      </c>
      <c r="L175" s="94" t="s">
        <v>25</v>
      </c>
      <c r="M175" s="94" t="s">
        <v>25</v>
      </c>
      <c r="N175" s="94" t="s">
        <v>25</v>
      </c>
      <c r="O175" s="94" t="s">
        <v>25</v>
      </c>
      <c r="P175" s="94" t="s">
        <v>25</v>
      </c>
      <c r="Q175" s="94" t="s">
        <v>25</v>
      </c>
      <c r="R175" s="147" t="s">
        <v>25</v>
      </c>
      <c r="S175" s="94" t="s">
        <v>25</v>
      </c>
      <c r="T175" s="94" t="s">
        <v>25</v>
      </c>
      <c r="U175" s="106">
        <v>0</v>
      </c>
      <c r="V175" s="114">
        <v>0</v>
      </c>
      <c r="W175" s="186" t="s">
        <v>451</v>
      </c>
    </row>
    <row r="176" spans="1:24" ht="46.9" customHeight="1">
      <c r="A176" s="47" t="s">
        <v>387</v>
      </c>
      <c r="B176" s="48" t="s">
        <v>388</v>
      </c>
      <c r="C176" s="49" t="s">
        <v>24</v>
      </c>
      <c r="D176" s="90">
        <f>IF(NOT(SUM(D177,D182)=0),SUM(D177,D182),"нд")</f>
        <v>32.333000000000006</v>
      </c>
      <c r="E176" s="90" t="str">
        <f t="shared" ref="E176" si="219">IF(NOT(SUM(E177,E182)=0),SUM(E177,E182),"нд")</f>
        <v>нд</v>
      </c>
      <c r="F176" s="90">
        <f t="shared" ref="F176:L176" si="220">IF(NOT(SUM(F177,F182)=0),SUM(F177,F182),"нд")</f>
        <v>12.27</v>
      </c>
      <c r="G176" s="90" t="str">
        <f t="shared" si="220"/>
        <v>нд</v>
      </c>
      <c r="H176" s="90" t="str">
        <f t="shared" si="220"/>
        <v>нд</v>
      </c>
      <c r="I176" s="90">
        <f t="shared" si="220"/>
        <v>3.919</v>
      </c>
      <c r="J176" s="90" t="str">
        <f t="shared" si="220"/>
        <v>нд</v>
      </c>
      <c r="K176" s="125" t="str">
        <f t="shared" si="220"/>
        <v>нд</v>
      </c>
      <c r="L176" s="90" t="str">
        <f t="shared" si="220"/>
        <v>нд</v>
      </c>
      <c r="M176" s="90">
        <f t="shared" ref="M176:Q176" si="221">IF(NOT(SUM(M177,M182)=0),SUM(M177,M182),"нд")</f>
        <v>6.1000000000000005</v>
      </c>
      <c r="N176" s="90" t="str">
        <f t="shared" si="221"/>
        <v>нд</v>
      </c>
      <c r="O176" s="90" t="str">
        <f t="shared" si="221"/>
        <v>нд</v>
      </c>
      <c r="P176" s="90">
        <f t="shared" si="221"/>
        <v>2.948</v>
      </c>
      <c r="Q176" s="90" t="str">
        <f t="shared" si="221"/>
        <v>нд</v>
      </c>
      <c r="R176" s="144">
        <f t="shared" ref="R176:T176" si="222">IF(NOT(SUM(R177,R182)=0),SUM(R177,R182),"нд")</f>
        <v>2</v>
      </c>
      <c r="S176" s="90" t="str">
        <f t="shared" si="222"/>
        <v>нд</v>
      </c>
      <c r="T176" s="90" t="str">
        <f t="shared" si="222"/>
        <v>нд</v>
      </c>
      <c r="U176" s="165">
        <f t="shared" ref="U176" si="223">M176-F176</f>
        <v>-6.169999999999999</v>
      </c>
      <c r="V176" s="166">
        <f>IF(M176&gt;0,(IF((SUM(F176)=0), 1,(M176/SUM(F176)-1))),(IF((SUM(F176)=0), 0,(M176/SUM(F176)-1))))*100</f>
        <v>-50.285248573757123</v>
      </c>
      <c r="W176" s="182" t="s">
        <v>434</v>
      </c>
      <c r="X176" s="169"/>
    </row>
    <row r="177" spans="1:25" ht="31.15" customHeight="1">
      <c r="A177" s="37" t="s">
        <v>389</v>
      </c>
      <c r="B177" s="41" t="s">
        <v>73</v>
      </c>
      <c r="C177" s="39" t="s">
        <v>24</v>
      </c>
      <c r="D177" s="88">
        <f t="shared" ref="D177:E177" si="224">IF(NOT(SUM(D178:D181)=0),SUM(D178:D181),"нд")</f>
        <v>25.941000000000003</v>
      </c>
      <c r="E177" s="88" t="str">
        <f t="shared" si="224"/>
        <v>нд</v>
      </c>
      <c r="F177" s="88">
        <f t="shared" ref="F177:L177" si="225">IF(NOT(SUM(F178:F181)=0),SUM(F178:F181),"нд")</f>
        <v>5.8780000000000001</v>
      </c>
      <c r="G177" s="88" t="str">
        <f t="shared" si="225"/>
        <v>нд</v>
      </c>
      <c r="H177" s="88" t="str">
        <f t="shared" si="225"/>
        <v>нд</v>
      </c>
      <c r="I177" s="88">
        <f t="shared" si="225"/>
        <v>1.5</v>
      </c>
      <c r="J177" s="88" t="str">
        <f t="shared" si="225"/>
        <v>нд</v>
      </c>
      <c r="K177" s="123" t="str">
        <f t="shared" si="225"/>
        <v>нд</v>
      </c>
      <c r="L177" s="88" t="str">
        <f t="shared" si="225"/>
        <v>нд</v>
      </c>
      <c r="M177" s="88" t="str">
        <f t="shared" ref="M177:Q177" si="226">IF(NOT(SUM(M178:M181)=0),SUM(M178:M181),"нд")</f>
        <v>нд</v>
      </c>
      <c r="N177" s="88" t="str">
        <f t="shared" si="226"/>
        <v>нд</v>
      </c>
      <c r="O177" s="88" t="str">
        <f t="shared" si="226"/>
        <v>нд</v>
      </c>
      <c r="P177" s="88" t="str">
        <f t="shared" si="226"/>
        <v>нд</v>
      </c>
      <c r="Q177" s="88" t="str">
        <f t="shared" si="226"/>
        <v>нд</v>
      </c>
      <c r="R177" s="141" t="str">
        <f t="shared" ref="R177:T177" si="227">IF(NOT(SUM(R178:R181)=0),SUM(R178:R181),"нд")</f>
        <v>нд</v>
      </c>
      <c r="S177" s="88" t="str">
        <f t="shared" si="227"/>
        <v>нд</v>
      </c>
      <c r="T177" s="88" t="str">
        <f t="shared" si="227"/>
        <v>нд</v>
      </c>
      <c r="U177" s="88">
        <v>-5.8780000000000001</v>
      </c>
      <c r="V177" s="171">
        <v>-100</v>
      </c>
      <c r="W177" s="180" t="s">
        <v>434</v>
      </c>
    </row>
    <row r="178" spans="1:25" ht="62.45" customHeight="1">
      <c r="A178" s="32" t="s">
        <v>390</v>
      </c>
      <c r="B178" s="59" t="s">
        <v>171</v>
      </c>
      <c r="C178" s="42" t="s">
        <v>172</v>
      </c>
      <c r="D178" s="97">
        <v>5.8780000000000001</v>
      </c>
      <c r="E178" s="100" t="s">
        <v>25</v>
      </c>
      <c r="F178" s="100">
        <v>5.8780000000000001</v>
      </c>
      <c r="G178" s="100" t="s">
        <v>25</v>
      </c>
      <c r="H178" s="100" t="s">
        <v>25</v>
      </c>
      <c r="I178" s="100">
        <v>1.5</v>
      </c>
      <c r="J178" s="100" t="s">
        <v>25</v>
      </c>
      <c r="K178" s="136" t="s">
        <v>25</v>
      </c>
      <c r="L178" s="100" t="s">
        <v>25</v>
      </c>
      <c r="M178" s="100" t="s">
        <v>25</v>
      </c>
      <c r="N178" s="100" t="s">
        <v>25</v>
      </c>
      <c r="O178" s="100" t="s">
        <v>25</v>
      </c>
      <c r="P178" s="100" t="s">
        <v>25</v>
      </c>
      <c r="Q178" s="100" t="s">
        <v>25</v>
      </c>
      <c r="R178" s="153" t="s">
        <v>25</v>
      </c>
      <c r="S178" s="100" t="s">
        <v>25</v>
      </c>
      <c r="T178" s="100" t="s">
        <v>25</v>
      </c>
      <c r="U178" s="106">
        <v>-5.8780000000000001</v>
      </c>
      <c r="V178" s="170">
        <v>-100</v>
      </c>
      <c r="W178" s="189" t="s">
        <v>454</v>
      </c>
    </row>
    <row r="179" spans="1:25" ht="62.45" customHeight="1">
      <c r="A179" s="32" t="s">
        <v>391</v>
      </c>
      <c r="B179" s="59" t="s">
        <v>173</v>
      </c>
      <c r="C179" s="60" t="s">
        <v>174</v>
      </c>
      <c r="D179" s="97">
        <v>5.8</v>
      </c>
      <c r="E179" s="96" t="s">
        <v>25</v>
      </c>
      <c r="F179" s="96" t="s">
        <v>25</v>
      </c>
      <c r="G179" s="96" t="s">
        <v>25</v>
      </c>
      <c r="H179" s="96" t="s">
        <v>25</v>
      </c>
      <c r="I179" s="96" t="s">
        <v>25</v>
      </c>
      <c r="J179" s="96" t="s">
        <v>25</v>
      </c>
      <c r="K179" s="131" t="s">
        <v>25</v>
      </c>
      <c r="L179" s="96" t="s">
        <v>25</v>
      </c>
      <c r="M179" s="96" t="s">
        <v>25</v>
      </c>
      <c r="N179" s="96" t="s">
        <v>25</v>
      </c>
      <c r="O179" s="96" t="s">
        <v>25</v>
      </c>
      <c r="P179" s="96" t="s">
        <v>25</v>
      </c>
      <c r="Q179" s="96" t="s">
        <v>25</v>
      </c>
      <c r="R179" s="149" t="s">
        <v>25</v>
      </c>
      <c r="S179" s="96" t="s">
        <v>25</v>
      </c>
      <c r="T179" s="96" t="s">
        <v>25</v>
      </c>
      <c r="U179" s="106">
        <v>0</v>
      </c>
      <c r="V179" s="110">
        <v>0</v>
      </c>
      <c r="W179" s="190" t="s">
        <v>451</v>
      </c>
    </row>
    <row r="180" spans="1:25" ht="46.9" customHeight="1">
      <c r="A180" s="32" t="s">
        <v>392</v>
      </c>
      <c r="B180" s="59" t="s">
        <v>175</v>
      </c>
      <c r="C180" s="60" t="s">
        <v>176</v>
      </c>
      <c r="D180" s="96">
        <v>8.4879999999999995</v>
      </c>
      <c r="E180" s="100" t="s">
        <v>25</v>
      </c>
      <c r="F180" s="100" t="s">
        <v>25</v>
      </c>
      <c r="G180" s="100" t="s">
        <v>25</v>
      </c>
      <c r="H180" s="100" t="s">
        <v>25</v>
      </c>
      <c r="I180" s="100" t="s">
        <v>25</v>
      </c>
      <c r="J180" s="100" t="s">
        <v>25</v>
      </c>
      <c r="K180" s="136" t="s">
        <v>25</v>
      </c>
      <c r="L180" s="100" t="s">
        <v>25</v>
      </c>
      <c r="M180" s="100" t="s">
        <v>25</v>
      </c>
      <c r="N180" s="100" t="s">
        <v>25</v>
      </c>
      <c r="O180" s="100" t="s">
        <v>25</v>
      </c>
      <c r="P180" s="100" t="s">
        <v>25</v>
      </c>
      <c r="Q180" s="100" t="s">
        <v>25</v>
      </c>
      <c r="R180" s="153" t="s">
        <v>25</v>
      </c>
      <c r="S180" s="100" t="s">
        <v>25</v>
      </c>
      <c r="T180" s="100" t="s">
        <v>25</v>
      </c>
      <c r="U180" s="106">
        <v>0</v>
      </c>
      <c r="V180" s="110">
        <v>0</v>
      </c>
      <c r="W180" s="190" t="s">
        <v>451</v>
      </c>
    </row>
    <row r="181" spans="1:25" ht="47.25">
      <c r="A181" s="32" t="s">
        <v>393</v>
      </c>
      <c r="B181" s="59" t="s">
        <v>394</v>
      </c>
      <c r="C181" s="60" t="s">
        <v>395</v>
      </c>
      <c r="D181" s="97">
        <v>5.7750000000000004</v>
      </c>
      <c r="E181" s="100" t="s">
        <v>25</v>
      </c>
      <c r="F181" s="100" t="s">
        <v>25</v>
      </c>
      <c r="G181" s="100" t="s">
        <v>25</v>
      </c>
      <c r="H181" s="100" t="s">
        <v>25</v>
      </c>
      <c r="I181" s="100" t="s">
        <v>25</v>
      </c>
      <c r="J181" s="100" t="s">
        <v>25</v>
      </c>
      <c r="K181" s="136" t="s">
        <v>25</v>
      </c>
      <c r="L181" s="100" t="s">
        <v>25</v>
      </c>
      <c r="M181" s="100" t="s">
        <v>25</v>
      </c>
      <c r="N181" s="100" t="s">
        <v>25</v>
      </c>
      <c r="O181" s="100" t="s">
        <v>25</v>
      </c>
      <c r="P181" s="100" t="s">
        <v>25</v>
      </c>
      <c r="Q181" s="100" t="s">
        <v>25</v>
      </c>
      <c r="R181" s="153" t="s">
        <v>25</v>
      </c>
      <c r="S181" s="100" t="s">
        <v>25</v>
      </c>
      <c r="T181" s="100" t="s">
        <v>25</v>
      </c>
      <c r="U181" s="106">
        <v>0</v>
      </c>
      <c r="V181" s="110">
        <v>0</v>
      </c>
      <c r="W181" s="190" t="s">
        <v>451</v>
      </c>
    </row>
    <row r="182" spans="1:25" ht="15.75" customHeight="1">
      <c r="A182" s="73" t="s">
        <v>396</v>
      </c>
      <c r="B182" s="30" t="s">
        <v>30</v>
      </c>
      <c r="C182" s="25" t="s">
        <v>24</v>
      </c>
      <c r="D182" s="87">
        <f t="shared" ref="D182:E182" si="228">IF(NOT(SUM(D183)=0),SUM(D183),"нд")</f>
        <v>6.3920000000000003</v>
      </c>
      <c r="E182" s="87" t="str">
        <f t="shared" si="228"/>
        <v>нд</v>
      </c>
      <c r="F182" s="87">
        <f t="shared" ref="F182:K182" si="229">IF(NOT(SUM(F183)=0),SUM(F183),"нд")</f>
        <v>6.3920000000000003</v>
      </c>
      <c r="G182" s="87" t="str">
        <f t="shared" si="229"/>
        <v>нд</v>
      </c>
      <c r="H182" s="87" t="str">
        <f t="shared" si="229"/>
        <v>нд</v>
      </c>
      <c r="I182" s="87">
        <f t="shared" si="229"/>
        <v>2.419</v>
      </c>
      <c r="J182" s="87" t="str">
        <f t="shared" si="229"/>
        <v>нд</v>
      </c>
      <c r="K182" s="122" t="str">
        <f t="shared" si="229"/>
        <v>нд</v>
      </c>
      <c r="L182" s="87" t="str">
        <f t="shared" ref="L182:T182" si="230">IF(NOT(SUM(L183)=0),SUM(L183),"нд")</f>
        <v>нд</v>
      </c>
      <c r="M182" s="87">
        <f t="shared" si="230"/>
        <v>6.1000000000000005</v>
      </c>
      <c r="N182" s="87" t="str">
        <f t="shared" si="230"/>
        <v>нд</v>
      </c>
      <c r="O182" s="87" t="str">
        <f t="shared" si="230"/>
        <v>нд</v>
      </c>
      <c r="P182" s="87">
        <f t="shared" si="230"/>
        <v>2.948</v>
      </c>
      <c r="Q182" s="87" t="str">
        <f t="shared" si="230"/>
        <v>нд</v>
      </c>
      <c r="R182" s="140">
        <f t="shared" ref="R182" si="231">IF(NOT(SUM(R183)=0),SUM(R183),"нд")</f>
        <v>2</v>
      </c>
      <c r="S182" s="87" t="str">
        <f t="shared" si="230"/>
        <v>нд</v>
      </c>
      <c r="T182" s="87" t="str">
        <f t="shared" si="230"/>
        <v>нд</v>
      </c>
      <c r="U182" s="87">
        <f t="shared" si="189"/>
        <v>-0.29199999999999982</v>
      </c>
      <c r="V182" s="158">
        <f>IF(M182&gt;0,(IF((SUM(F182)=0), 1,(M182/SUM(F182)-1))),(IF((SUM(F182)=0), 0,(M182/SUM(F182)-1))))*100</f>
        <v>-4.568210262828531</v>
      </c>
      <c r="W182" s="188" t="s">
        <v>434</v>
      </c>
      <c r="Y182" s="169"/>
    </row>
    <row r="183" spans="1:25" ht="62.45" customHeight="1">
      <c r="A183" s="40" t="s">
        <v>397</v>
      </c>
      <c r="B183" s="62" t="s">
        <v>398</v>
      </c>
      <c r="C183" s="74" t="s">
        <v>399</v>
      </c>
      <c r="D183" s="97">
        <v>6.3920000000000003</v>
      </c>
      <c r="E183" s="96" t="s">
        <v>25</v>
      </c>
      <c r="F183" s="96">
        <v>6.3920000000000003</v>
      </c>
      <c r="G183" s="96" t="s">
        <v>25</v>
      </c>
      <c r="H183" s="96" t="s">
        <v>25</v>
      </c>
      <c r="I183" s="96">
        <v>2.419</v>
      </c>
      <c r="J183" s="96" t="s">
        <v>25</v>
      </c>
      <c r="K183" s="131" t="s">
        <v>25</v>
      </c>
      <c r="L183" s="96" t="s">
        <v>25</v>
      </c>
      <c r="M183" s="101">
        <f>5.833+0.267</f>
        <v>6.1000000000000005</v>
      </c>
      <c r="N183" s="96" t="s">
        <v>25</v>
      </c>
      <c r="O183" s="96" t="s">
        <v>25</v>
      </c>
      <c r="P183" s="102">
        <v>2.948</v>
      </c>
      <c r="Q183" s="96" t="s">
        <v>25</v>
      </c>
      <c r="R183" s="149">
        <v>2</v>
      </c>
      <c r="S183" s="96" t="s">
        <v>25</v>
      </c>
      <c r="T183" s="96" t="s">
        <v>25</v>
      </c>
      <c r="U183" s="177">
        <f t="shared" si="189"/>
        <v>-0.29199999999999982</v>
      </c>
      <c r="V183" s="162">
        <f>IF(M183&gt;0,(IF((SUM(F183)=0), 1,(M183/SUM(F183)-1))),(IF((SUM(F183)=0), 0,(M183/SUM(F183)-1))))*100</f>
        <v>-4.568210262828531</v>
      </c>
      <c r="W183" s="189" t="s">
        <v>453</v>
      </c>
    </row>
    <row r="184" spans="1:25" ht="47.25" customHeight="1">
      <c r="A184" s="47" t="s">
        <v>400</v>
      </c>
      <c r="B184" s="48" t="s">
        <v>401</v>
      </c>
      <c r="C184" s="49" t="s">
        <v>24</v>
      </c>
      <c r="D184" s="90" t="str">
        <f t="shared" ref="D184:E184" si="232">IF(NOT(SUM(D185)=0),SUM(D185),"нд")</f>
        <v>нд</v>
      </c>
      <c r="E184" s="90" t="str">
        <f t="shared" si="232"/>
        <v>нд</v>
      </c>
      <c r="F184" s="90" t="str">
        <f t="shared" ref="F184:K184" si="233">IF(NOT(SUM(F185)=0),SUM(F185),"нд")</f>
        <v>нд</v>
      </c>
      <c r="G184" s="90" t="str">
        <f t="shared" si="233"/>
        <v>нд</v>
      </c>
      <c r="H184" s="90" t="str">
        <f t="shared" si="233"/>
        <v>нд</v>
      </c>
      <c r="I184" s="90" t="str">
        <f t="shared" si="233"/>
        <v>нд</v>
      </c>
      <c r="J184" s="90" t="str">
        <f t="shared" si="233"/>
        <v>нд</v>
      </c>
      <c r="K184" s="125" t="str">
        <f t="shared" si="233"/>
        <v>нд</v>
      </c>
      <c r="L184" s="90" t="str">
        <f t="shared" ref="L184:T184" si="234">IF(NOT(SUM(L185)=0),SUM(L185),"нд")</f>
        <v>нд</v>
      </c>
      <c r="M184" s="90" t="str">
        <f t="shared" si="234"/>
        <v>нд</v>
      </c>
      <c r="N184" s="90" t="str">
        <f t="shared" si="234"/>
        <v>нд</v>
      </c>
      <c r="O184" s="90" t="str">
        <f t="shared" si="234"/>
        <v>нд</v>
      </c>
      <c r="P184" s="90" t="str">
        <f t="shared" si="234"/>
        <v>нд</v>
      </c>
      <c r="Q184" s="90" t="str">
        <f t="shared" si="234"/>
        <v>нд</v>
      </c>
      <c r="R184" s="144" t="str">
        <f t="shared" ref="R184" si="235">IF(NOT(SUM(R185)=0),SUM(R185),"нд")</f>
        <v>нд</v>
      </c>
      <c r="S184" s="90" t="str">
        <f t="shared" si="234"/>
        <v>нд</v>
      </c>
      <c r="T184" s="90" t="str">
        <f t="shared" si="234"/>
        <v>нд</v>
      </c>
      <c r="U184" s="90">
        <v>0</v>
      </c>
      <c r="V184" s="115">
        <v>0</v>
      </c>
      <c r="W184" s="182" t="s">
        <v>434</v>
      </c>
    </row>
    <row r="185" spans="1:25">
      <c r="A185" s="44" t="s">
        <v>25</v>
      </c>
      <c r="B185" s="44" t="s">
        <v>25</v>
      </c>
      <c r="C185" s="44" t="s">
        <v>25</v>
      </c>
      <c r="D185" s="94" t="s">
        <v>25</v>
      </c>
      <c r="E185" s="94" t="s">
        <v>25</v>
      </c>
      <c r="F185" s="94" t="s">
        <v>25</v>
      </c>
      <c r="G185" s="94" t="s">
        <v>25</v>
      </c>
      <c r="H185" s="94" t="s">
        <v>25</v>
      </c>
      <c r="I185" s="94" t="s">
        <v>25</v>
      </c>
      <c r="J185" s="94" t="s">
        <v>25</v>
      </c>
      <c r="K185" s="129" t="s">
        <v>25</v>
      </c>
      <c r="L185" s="94" t="s">
        <v>25</v>
      </c>
      <c r="M185" s="94" t="s">
        <v>25</v>
      </c>
      <c r="N185" s="94" t="s">
        <v>25</v>
      </c>
      <c r="O185" s="94" t="s">
        <v>25</v>
      </c>
      <c r="P185" s="94" t="s">
        <v>25</v>
      </c>
      <c r="Q185" s="94" t="s">
        <v>25</v>
      </c>
      <c r="R185" s="147" t="s">
        <v>25</v>
      </c>
      <c r="S185" s="94" t="s">
        <v>25</v>
      </c>
      <c r="T185" s="94" t="s">
        <v>25</v>
      </c>
      <c r="U185" s="106">
        <v>0</v>
      </c>
      <c r="V185" s="110">
        <v>0</v>
      </c>
      <c r="W185" s="186" t="s">
        <v>451</v>
      </c>
    </row>
    <row r="186" spans="1:25" ht="31.5">
      <c r="A186" s="47" t="s">
        <v>402</v>
      </c>
      <c r="B186" s="48" t="s">
        <v>403</v>
      </c>
      <c r="C186" s="49" t="s">
        <v>24</v>
      </c>
      <c r="D186" s="90">
        <f t="shared" ref="D186:E186" si="236">IF(NOT(SUM(D187,D204)=0),SUM(D187,D204),"нд")</f>
        <v>18.236999999999998</v>
      </c>
      <c r="E186" s="90" t="str">
        <f t="shared" si="236"/>
        <v>нд</v>
      </c>
      <c r="F186" s="90">
        <f t="shared" ref="F186:L186" si="237">IF(NOT(SUM(F187,F204)=0),SUM(F187,F204),"нд")</f>
        <v>4.7450000000000001</v>
      </c>
      <c r="G186" s="90" t="str">
        <f t="shared" si="237"/>
        <v>нд</v>
      </c>
      <c r="H186" s="90" t="str">
        <f t="shared" si="237"/>
        <v>нд</v>
      </c>
      <c r="I186" s="90" t="str">
        <f t="shared" si="237"/>
        <v>нд</v>
      </c>
      <c r="J186" s="90" t="str">
        <f t="shared" si="237"/>
        <v>нд</v>
      </c>
      <c r="K186" s="144">
        <f t="shared" si="237"/>
        <v>2</v>
      </c>
      <c r="L186" s="90" t="str">
        <f t="shared" si="237"/>
        <v>нд</v>
      </c>
      <c r="M186" s="90">
        <f t="shared" ref="M186:Q186" si="238">IF(NOT(SUM(M187,M204)=0),SUM(M187,M204),"нд")</f>
        <v>4.4029999999999996</v>
      </c>
      <c r="N186" s="90" t="str">
        <f t="shared" si="238"/>
        <v>нд</v>
      </c>
      <c r="O186" s="90" t="str">
        <f t="shared" si="238"/>
        <v>нд</v>
      </c>
      <c r="P186" s="90" t="str">
        <f t="shared" si="238"/>
        <v>нд</v>
      </c>
      <c r="Q186" s="90" t="str">
        <f t="shared" si="238"/>
        <v>нд</v>
      </c>
      <c r="R186" s="144">
        <f t="shared" ref="R186:T186" si="239">IF(NOT(SUM(R187,R204)=0),SUM(R187,R204),"нд")</f>
        <v>1</v>
      </c>
      <c r="S186" s="90" t="str">
        <f t="shared" si="239"/>
        <v>нд</v>
      </c>
      <c r="T186" s="90" t="str">
        <f t="shared" si="239"/>
        <v>нд</v>
      </c>
      <c r="U186" s="90">
        <f t="shared" si="189"/>
        <v>-0.34200000000000053</v>
      </c>
      <c r="V186" s="161">
        <f>U186/F186*100</f>
        <v>-7.2075869336143423</v>
      </c>
      <c r="W186" s="182" t="s">
        <v>434</v>
      </c>
    </row>
    <row r="187" spans="1:25">
      <c r="A187" s="50" t="s">
        <v>404</v>
      </c>
      <c r="B187" s="51" t="s">
        <v>405</v>
      </c>
      <c r="C187" s="52" t="s">
        <v>24</v>
      </c>
      <c r="D187" s="91">
        <f t="shared" ref="D187:E187" si="240">IF(NOT(SUM(D188,D199)=0),SUM(D188,D199),"нд")</f>
        <v>2.1040000000000001</v>
      </c>
      <c r="E187" s="91" t="str">
        <f t="shared" si="240"/>
        <v>нд</v>
      </c>
      <c r="F187" s="91">
        <f t="shared" ref="F187:L187" si="241">IF(NOT(SUM(F188,F199)=0),SUM(F188,F199),"нд")</f>
        <v>0.84499999999999997</v>
      </c>
      <c r="G187" s="91" t="str">
        <f t="shared" si="241"/>
        <v>нд</v>
      </c>
      <c r="H187" s="91" t="str">
        <f t="shared" si="241"/>
        <v>нд</v>
      </c>
      <c r="I187" s="91" t="str">
        <f t="shared" si="241"/>
        <v>нд</v>
      </c>
      <c r="J187" s="91" t="str">
        <f t="shared" si="241"/>
        <v>нд</v>
      </c>
      <c r="K187" s="145">
        <f t="shared" si="241"/>
        <v>1</v>
      </c>
      <c r="L187" s="91" t="str">
        <f t="shared" si="241"/>
        <v>нд</v>
      </c>
      <c r="M187" s="91" t="str">
        <f t="shared" ref="M187:Q187" si="242">IF(NOT(SUM(M188,M199)=0),SUM(M188,M199),"нд")</f>
        <v>нд</v>
      </c>
      <c r="N187" s="91" t="str">
        <f t="shared" si="242"/>
        <v>нд</v>
      </c>
      <c r="O187" s="91" t="str">
        <f t="shared" si="242"/>
        <v>нд</v>
      </c>
      <c r="P187" s="91" t="str">
        <f t="shared" si="242"/>
        <v>нд</v>
      </c>
      <c r="Q187" s="91" t="str">
        <f t="shared" si="242"/>
        <v>нд</v>
      </c>
      <c r="R187" s="145" t="str">
        <f t="shared" ref="R187:T187" si="243">IF(NOT(SUM(R188,R199)=0),SUM(R188,R199),"нд")</f>
        <v>нд</v>
      </c>
      <c r="S187" s="91" t="str">
        <f t="shared" si="243"/>
        <v>нд</v>
      </c>
      <c r="T187" s="91" t="str">
        <f t="shared" si="243"/>
        <v>нд</v>
      </c>
      <c r="U187" s="91">
        <v>-0.84499999999999997</v>
      </c>
      <c r="V187" s="160">
        <v>-100</v>
      </c>
      <c r="W187" s="183" t="s">
        <v>434</v>
      </c>
    </row>
    <row r="188" spans="1:25" ht="15.75" customHeight="1">
      <c r="A188" s="29" t="s">
        <v>406</v>
      </c>
      <c r="B188" s="30" t="s">
        <v>30</v>
      </c>
      <c r="C188" s="25" t="s">
        <v>24</v>
      </c>
      <c r="D188" s="87">
        <f t="shared" ref="D188:E188" si="244">IF(NOT(SUM(D189:D198)=0),SUM(D189:D198),"нд")</f>
        <v>1.2549999999999999</v>
      </c>
      <c r="E188" s="87" t="str">
        <f t="shared" si="244"/>
        <v>нд</v>
      </c>
      <c r="F188" s="87">
        <f t="shared" ref="F188:L188" si="245">IF(NOT(SUM(F189:F198)=0),SUM(F189:F198),"нд")</f>
        <v>0.84499999999999997</v>
      </c>
      <c r="G188" s="87" t="str">
        <f t="shared" si="245"/>
        <v>нд</v>
      </c>
      <c r="H188" s="87" t="str">
        <f t="shared" si="245"/>
        <v>нд</v>
      </c>
      <c r="I188" s="87" t="str">
        <f t="shared" si="245"/>
        <v>нд</v>
      </c>
      <c r="J188" s="87" t="str">
        <f t="shared" si="245"/>
        <v>нд</v>
      </c>
      <c r="K188" s="140">
        <f t="shared" si="245"/>
        <v>1</v>
      </c>
      <c r="L188" s="87" t="str">
        <f t="shared" si="245"/>
        <v>нд</v>
      </c>
      <c r="M188" s="87" t="str">
        <f t="shared" ref="M188" si="246">IF(NOT(SUM(M189:M198)=0),SUM(M189:M198),"нд")</f>
        <v>нд</v>
      </c>
      <c r="N188" s="87" t="str">
        <f t="shared" ref="N188:Q188" si="247">IF(NOT(SUM(N189:N198)=0),SUM(N189:N198),"нд")</f>
        <v>нд</v>
      </c>
      <c r="O188" s="87" t="str">
        <f t="shared" si="247"/>
        <v>нд</v>
      </c>
      <c r="P188" s="87" t="str">
        <f t="shared" si="247"/>
        <v>нд</v>
      </c>
      <c r="Q188" s="87" t="str">
        <f t="shared" si="247"/>
        <v>нд</v>
      </c>
      <c r="R188" s="140" t="str">
        <f t="shared" ref="R188:T188" si="248">IF(NOT(SUM(R189:R198)=0),SUM(R189:R198),"нд")</f>
        <v>нд</v>
      </c>
      <c r="S188" s="87" t="str">
        <f t="shared" si="248"/>
        <v>нд</v>
      </c>
      <c r="T188" s="87" t="str">
        <f t="shared" si="248"/>
        <v>нд</v>
      </c>
      <c r="U188" s="87">
        <v>-0.84499999999999997</v>
      </c>
      <c r="V188" s="159">
        <v>-100</v>
      </c>
      <c r="W188" s="188" t="s">
        <v>434</v>
      </c>
    </row>
    <row r="189" spans="1:25" ht="31.15" customHeight="1">
      <c r="A189" s="75" t="s">
        <v>407</v>
      </c>
      <c r="B189" s="36" t="s">
        <v>127</v>
      </c>
      <c r="C189" s="34" t="s">
        <v>128</v>
      </c>
      <c r="D189" s="96">
        <v>2.1999999999999999E-2</v>
      </c>
      <c r="E189" s="96" t="s">
        <v>25</v>
      </c>
      <c r="F189" s="96" t="s">
        <v>25</v>
      </c>
      <c r="G189" s="96" t="s">
        <v>25</v>
      </c>
      <c r="H189" s="96" t="s">
        <v>25</v>
      </c>
      <c r="I189" s="96" t="s">
        <v>25</v>
      </c>
      <c r="J189" s="96" t="s">
        <v>25</v>
      </c>
      <c r="K189" s="131" t="s">
        <v>25</v>
      </c>
      <c r="L189" s="96" t="s">
        <v>25</v>
      </c>
      <c r="M189" s="96" t="s">
        <v>25</v>
      </c>
      <c r="N189" s="96" t="s">
        <v>25</v>
      </c>
      <c r="O189" s="96" t="s">
        <v>25</v>
      </c>
      <c r="P189" s="96" t="s">
        <v>25</v>
      </c>
      <c r="Q189" s="96" t="s">
        <v>25</v>
      </c>
      <c r="R189" s="149" t="s">
        <v>25</v>
      </c>
      <c r="S189" s="96" t="s">
        <v>25</v>
      </c>
      <c r="T189" s="96" t="s">
        <v>25</v>
      </c>
      <c r="U189" s="106">
        <v>0</v>
      </c>
      <c r="V189" s="110">
        <v>0</v>
      </c>
      <c r="W189" s="186"/>
    </row>
    <row r="190" spans="1:25" ht="31.5">
      <c r="A190" s="75" t="s">
        <v>408</v>
      </c>
      <c r="B190" s="36" t="s">
        <v>129</v>
      </c>
      <c r="C190" s="34" t="s">
        <v>130</v>
      </c>
      <c r="D190" s="96" t="s">
        <v>25</v>
      </c>
      <c r="E190" s="96" t="s">
        <v>25</v>
      </c>
      <c r="F190" s="96" t="s">
        <v>25</v>
      </c>
      <c r="G190" s="96" t="s">
        <v>25</v>
      </c>
      <c r="H190" s="96" t="s">
        <v>25</v>
      </c>
      <c r="I190" s="96" t="s">
        <v>25</v>
      </c>
      <c r="J190" s="96" t="s">
        <v>25</v>
      </c>
      <c r="K190" s="131" t="s">
        <v>25</v>
      </c>
      <c r="L190" s="96" t="s">
        <v>25</v>
      </c>
      <c r="M190" s="96" t="s">
        <v>25</v>
      </c>
      <c r="N190" s="96" t="s">
        <v>25</v>
      </c>
      <c r="O190" s="96" t="s">
        <v>25</v>
      </c>
      <c r="P190" s="96" t="s">
        <v>25</v>
      </c>
      <c r="Q190" s="96" t="s">
        <v>25</v>
      </c>
      <c r="R190" s="149" t="s">
        <v>25</v>
      </c>
      <c r="S190" s="96" t="s">
        <v>25</v>
      </c>
      <c r="T190" s="96" t="s">
        <v>25</v>
      </c>
      <c r="U190" s="106">
        <v>0</v>
      </c>
      <c r="V190" s="110">
        <v>0</v>
      </c>
      <c r="W190" s="190"/>
    </row>
    <row r="191" spans="1:25" ht="31.5">
      <c r="A191" s="75" t="s">
        <v>409</v>
      </c>
      <c r="B191" s="36" t="s">
        <v>131</v>
      </c>
      <c r="C191" s="34" t="s">
        <v>132</v>
      </c>
      <c r="D191" s="96">
        <v>0.03</v>
      </c>
      <c r="E191" s="96" t="s">
        <v>25</v>
      </c>
      <c r="F191" s="96" t="s">
        <v>25</v>
      </c>
      <c r="G191" s="96" t="s">
        <v>25</v>
      </c>
      <c r="H191" s="96" t="s">
        <v>25</v>
      </c>
      <c r="I191" s="96" t="s">
        <v>25</v>
      </c>
      <c r="J191" s="96" t="s">
        <v>25</v>
      </c>
      <c r="K191" s="131" t="s">
        <v>25</v>
      </c>
      <c r="L191" s="96" t="s">
        <v>25</v>
      </c>
      <c r="M191" s="96" t="s">
        <v>25</v>
      </c>
      <c r="N191" s="96" t="s">
        <v>25</v>
      </c>
      <c r="O191" s="96" t="s">
        <v>25</v>
      </c>
      <c r="P191" s="96" t="s">
        <v>25</v>
      </c>
      <c r="Q191" s="96" t="s">
        <v>25</v>
      </c>
      <c r="R191" s="149" t="s">
        <v>25</v>
      </c>
      <c r="S191" s="96" t="s">
        <v>25</v>
      </c>
      <c r="T191" s="96" t="s">
        <v>25</v>
      </c>
      <c r="U191" s="106">
        <v>0</v>
      </c>
      <c r="V191" s="110">
        <v>0</v>
      </c>
      <c r="W191" s="186"/>
    </row>
    <row r="192" spans="1:25" ht="31.15" customHeight="1">
      <c r="A192" s="75" t="s">
        <v>410</v>
      </c>
      <c r="B192" s="36" t="s">
        <v>133</v>
      </c>
      <c r="C192" s="34" t="s">
        <v>134</v>
      </c>
      <c r="D192" s="96" t="s">
        <v>25</v>
      </c>
      <c r="E192" s="96" t="s">
        <v>25</v>
      </c>
      <c r="F192" s="96" t="s">
        <v>25</v>
      </c>
      <c r="G192" s="96" t="s">
        <v>25</v>
      </c>
      <c r="H192" s="96" t="s">
        <v>25</v>
      </c>
      <c r="I192" s="96" t="s">
        <v>25</v>
      </c>
      <c r="J192" s="96" t="s">
        <v>25</v>
      </c>
      <c r="K192" s="131" t="s">
        <v>25</v>
      </c>
      <c r="L192" s="96" t="s">
        <v>25</v>
      </c>
      <c r="M192" s="96" t="s">
        <v>25</v>
      </c>
      <c r="N192" s="96" t="s">
        <v>25</v>
      </c>
      <c r="O192" s="96" t="s">
        <v>25</v>
      </c>
      <c r="P192" s="96" t="s">
        <v>25</v>
      </c>
      <c r="Q192" s="96" t="s">
        <v>25</v>
      </c>
      <c r="R192" s="149" t="s">
        <v>25</v>
      </c>
      <c r="S192" s="96" t="s">
        <v>25</v>
      </c>
      <c r="T192" s="96" t="s">
        <v>25</v>
      </c>
      <c r="U192" s="106">
        <v>0</v>
      </c>
      <c r="V192" s="110">
        <v>0</v>
      </c>
      <c r="W192" s="190"/>
    </row>
    <row r="193" spans="1:23" ht="31.5">
      <c r="A193" s="76" t="s">
        <v>411</v>
      </c>
      <c r="B193" s="61" t="s">
        <v>135</v>
      </c>
      <c r="C193" s="68" t="s">
        <v>136</v>
      </c>
      <c r="D193" s="105">
        <v>0.22700000000000001</v>
      </c>
      <c r="E193" s="105" t="s">
        <v>25</v>
      </c>
      <c r="F193" s="105" t="s">
        <v>25</v>
      </c>
      <c r="G193" s="105" t="s">
        <v>25</v>
      </c>
      <c r="H193" s="105" t="s">
        <v>25</v>
      </c>
      <c r="I193" s="105" t="s">
        <v>25</v>
      </c>
      <c r="J193" s="105" t="s">
        <v>25</v>
      </c>
      <c r="K193" s="137" t="s">
        <v>25</v>
      </c>
      <c r="L193" s="105" t="s">
        <v>25</v>
      </c>
      <c r="M193" s="105" t="s">
        <v>25</v>
      </c>
      <c r="N193" s="105" t="s">
        <v>25</v>
      </c>
      <c r="O193" s="105" t="s">
        <v>25</v>
      </c>
      <c r="P193" s="105" t="s">
        <v>25</v>
      </c>
      <c r="Q193" s="105" t="s">
        <v>25</v>
      </c>
      <c r="R193" s="154" t="s">
        <v>25</v>
      </c>
      <c r="S193" s="105" t="s">
        <v>25</v>
      </c>
      <c r="T193" s="105" t="s">
        <v>25</v>
      </c>
      <c r="U193" s="106">
        <v>0</v>
      </c>
      <c r="V193" s="110">
        <v>0</v>
      </c>
      <c r="W193" s="186"/>
    </row>
    <row r="194" spans="1:23" ht="46.9" customHeight="1">
      <c r="A194" s="75" t="s">
        <v>412</v>
      </c>
      <c r="B194" s="36" t="s">
        <v>137</v>
      </c>
      <c r="C194" s="34" t="s">
        <v>138</v>
      </c>
      <c r="D194" s="96" t="s">
        <v>25</v>
      </c>
      <c r="E194" s="96" t="s">
        <v>25</v>
      </c>
      <c r="F194" s="96" t="s">
        <v>25</v>
      </c>
      <c r="G194" s="96" t="s">
        <v>25</v>
      </c>
      <c r="H194" s="96" t="s">
        <v>25</v>
      </c>
      <c r="I194" s="96" t="s">
        <v>25</v>
      </c>
      <c r="J194" s="96" t="s">
        <v>25</v>
      </c>
      <c r="K194" s="131" t="s">
        <v>25</v>
      </c>
      <c r="L194" s="96" t="s">
        <v>25</v>
      </c>
      <c r="M194" s="96" t="s">
        <v>25</v>
      </c>
      <c r="N194" s="96" t="s">
        <v>25</v>
      </c>
      <c r="O194" s="96" t="s">
        <v>25</v>
      </c>
      <c r="P194" s="96" t="s">
        <v>25</v>
      </c>
      <c r="Q194" s="96" t="s">
        <v>25</v>
      </c>
      <c r="R194" s="149" t="s">
        <v>25</v>
      </c>
      <c r="S194" s="96" t="s">
        <v>25</v>
      </c>
      <c r="T194" s="96" t="s">
        <v>25</v>
      </c>
      <c r="U194" s="106">
        <v>0</v>
      </c>
      <c r="V194" s="110">
        <v>0</v>
      </c>
      <c r="W194" s="190" t="s">
        <v>451</v>
      </c>
    </row>
    <row r="195" spans="1:23" ht="31.5">
      <c r="A195" s="76" t="s">
        <v>413</v>
      </c>
      <c r="B195" s="61" t="s">
        <v>139</v>
      </c>
      <c r="C195" s="68" t="s">
        <v>140</v>
      </c>
      <c r="D195" s="105">
        <v>0.13100000000000001</v>
      </c>
      <c r="E195" s="105" t="s">
        <v>25</v>
      </c>
      <c r="F195" s="105" t="s">
        <v>25</v>
      </c>
      <c r="G195" s="105" t="s">
        <v>25</v>
      </c>
      <c r="H195" s="105" t="s">
        <v>25</v>
      </c>
      <c r="I195" s="105" t="s">
        <v>25</v>
      </c>
      <c r="J195" s="105" t="s">
        <v>25</v>
      </c>
      <c r="K195" s="137" t="s">
        <v>25</v>
      </c>
      <c r="L195" s="105" t="s">
        <v>25</v>
      </c>
      <c r="M195" s="105" t="s">
        <v>25</v>
      </c>
      <c r="N195" s="105" t="s">
        <v>25</v>
      </c>
      <c r="O195" s="105" t="s">
        <v>25</v>
      </c>
      <c r="P195" s="105" t="s">
        <v>25</v>
      </c>
      <c r="Q195" s="105" t="s">
        <v>25</v>
      </c>
      <c r="R195" s="154" t="s">
        <v>25</v>
      </c>
      <c r="S195" s="105" t="s">
        <v>25</v>
      </c>
      <c r="T195" s="105" t="s">
        <v>25</v>
      </c>
      <c r="U195" s="106">
        <v>0</v>
      </c>
      <c r="V195" s="110">
        <v>0</v>
      </c>
      <c r="W195" s="186" t="s">
        <v>451</v>
      </c>
    </row>
    <row r="196" spans="1:23" ht="31.15" customHeight="1">
      <c r="A196" s="75" t="s">
        <v>414</v>
      </c>
      <c r="B196" s="36" t="s">
        <v>141</v>
      </c>
      <c r="C196" s="34" t="s">
        <v>142</v>
      </c>
      <c r="D196" s="96" t="s">
        <v>25</v>
      </c>
      <c r="E196" s="96" t="s">
        <v>25</v>
      </c>
      <c r="F196" s="96" t="s">
        <v>25</v>
      </c>
      <c r="G196" s="96" t="s">
        <v>25</v>
      </c>
      <c r="H196" s="96" t="s">
        <v>25</v>
      </c>
      <c r="I196" s="96" t="s">
        <v>25</v>
      </c>
      <c r="J196" s="96" t="s">
        <v>25</v>
      </c>
      <c r="K196" s="131" t="s">
        <v>25</v>
      </c>
      <c r="L196" s="96" t="s">
        <v>25</v>
      </c>
      <c r="M196" s="96" t="s">
        <v>25</v>
      </c>
      <c r="N196" s="96" t="s">
        <v>25</v>
      </c>
      <c r="O196" s="96" t="s">
        <v>25</v>
      </c>
      <c r="P196" s="96" t="s">
        <v>25</v>
      </c>
      <c r="Q196" s="96" t="s">
        <v>25</v>
      </c>
      <c r="R196" s="149" t="s">
        <v>25</v>
      </c>
      <c r="S196" s="96" t="s">
        <v>25</v>
      </c>
      <c r="T196" s="96" t="s">
        <v>25</v>
      </c>
      <c r="U196" s="106">
        <v>0</v>
      </c>
      <c r="V196" s="110">
        <v>0</v>
      </c>
      <c r="W196" s="190" t="s">
        <v>451</v>
      </c>
    </row>
    <row r="197" spans="1:23" ht="47.45" customHeight="1">
      <c r="A197" s="75" t="s">
        <v>415</v>
      </c>
      <c r="B197" s="33" t="s">
        <v>143</v>
      </c>
      <c r="C197" s="42" t="s">
        <v>144</v>
      </c>
      <c r="D197" s="96" t="s">
        <v>25</v>
      </c>
      <c r="E197" s="96" t="s">
        <v>25</v>
      </c>
      <c r="F197" s="96" t="s">
        <v>25</v>
      </c>
      <c r="G197" s="96" t="s">
        <v>25</v>
      </c>
      <c r="H197" s="96" t="s">
        <v>25</v>
      </c>
      <c r="I197" s="96" t="s">
        <v>25</v>
      </c>
      <c r="J197" s="96" t="s">
        <v>25</v>
      </c>
      <c r="K197" s="131" t="s">
        <v>25</v>
      </c>
      <c r="L197" s="96" t="s">
        <v>25</v>
      </c>
      <c r="M197" s="96" t="s">
        <v>25</v>
      </c>
      <c r="N197" s="96" t="s">
        <v>25</v>
      </c>
      <c r="O197" s="96" t="s">
        <v>25</v>
      </c>
      <c r="P197" s="96" t="s">
        <v>25</v>
      </c>
      <c r="Q197" s="96" t="s">
        <v>25</v>
      </c>
      <c r="R197" s="149" t="s">
        <v>25</v>
      </c>
      <c r="S197" s="96" t="s">
        <v>25</v>
      </c>
      <c r="T197" s="96" t="s">
        <v>25</v>
      </c>
      <c r="U197" s="106">
        <v>0</v>
      </c>
      <c r="V197" s="110">
        <v>0</v>
      </c>
      <c r="W197" s="190" t="s">
        <v>451</v>
      </c>
    </row>
    <row r="198" spans="1:23" ht="57.6" customHeight="1">
      <c r="A198" s="80" t="s">
        <v>444</v>
      </c>
      <c r="B198" s="81" t="s">
        <v>445</v>
      </c>
      <c r="C198" s="82" t="s">
        <v>446</v>
      </c>
      <c r="D198" s="97">
        <v>0.84499999999999997</v>
      </c>
      <c r="E198" s="96" t="s">
        <v>25</v>
      </c>
      <c r="F198" s="96">
        <v>0.84499999999999997</v>
      </c>
      <c r="G198" s="96" t="s">
        <v>25</v>
      </c>
      <c r="H198" s="96" t="s">
        <v>25</v>
      </c>
      <c r="I198" s="96" t="s">
        <v>25</v>
      </c>
      <c r="J198" s="96" t="s">
        <v>25</v>
      </c>
      <c r="K198" s="131">
        <v>1</v>
      </c>
      <c r="L198" s="96" t="s">
        <v>25</v>
      </c>
      <c r="M198" s="96" t="s">
        <v>25</v>
      </c>
      <c r="N198" s="96" t="s">
        <v>25</v>
      </c>
      <c r="O198" s="96" t="s">
        <v>25</v>
      </c>
      <c r="P198" s="96" t="s">
        <v>25</v>
      </c>
      <c r="Q198" s="96" t="s">
        <v>25</v>
      </c>
      <c r="R198" s="149" t="s">
        <v>25</v>
      </c>
      <c r="S198" s="96" t="s">
        <v>25</v>
      </c>
      <c r="T198" s="96" t="s">
        <v>25</v>
      </c>
      <c r="U198" s="156">
        <v>-0.84499999999999997</v>
      </c>
      <c r="V198" s="157">
        <f>U198/F198*100</f>
        <v>-100</v>
      </c>
      <c r="W198" s="191" t="s">
        <v>455</v>
      </c>
    </row>
    <row r="199" spans="1:23" ht="31.15" customHeight="1">
      <c r="A199" s="37" t="s">
        <v>416</v>
      </c>
      <c r="B199" s="41" t="s">
        <v>73</v>
      </c>
      <c r="C199" s="39" t="s">
        <v>24</v>
      </c>
      <c r="D199" s="88">
        <f t="shared" ref="D199:E199" si="249">IF(NOT(SUM(D200:D203)=0),SUM(D200:D203),"нд")</f>
        <v>0.84899999999999998</v>
      </c>
      <c r="E199" s="88" t="str">
        <f t="shared" si="249"/>
        <v>нд</v>
      </c>
      <c r="F199" s="88" t="str">
        <f t="shared" ref="F199:L199" si="250">IF(NOT(SUM(F200:F203)=0),SUM(F200:F203),"нд")</f>
        <v>нд</v>
      </c>
      <c r="G199" s="88" t="str">
        <f t="shared" si="250"/>
        <v>нд</v>
      </c>
      <c r="H199" s="88" t="str">
        <f t="shared" si="250"/>
        <v>нд</v>
      </c>
      <c r="I199" s="88" t="str">
        <f t="shared" si="250"/>
        <v>нд</v>
      </c>
      <c r="J199" s="88" t="str">
        <f t="shared" si="250"/>
        <v>нд</v>
      </c>
      <c r="K199" s="123" t="str">
        <f t="shared" si="250"/>
        <v>нд</v>
      </c>
      <c r="L199" s="88" t="str">
        <f t="shared" si="250"/>
        <v>нд</v>
      </c>
      <c r="M199" s="88" t="str">
        <f t="shared" ref="M199:Q199" si="251">IF(NOT(SUM(M200:M203)=0),SUM(M200:M203),"нд")</f>
        <v>нд</v>
      </c>
      <c r="N199" s="88" t="str">
        <f t="shared" si="251"/>
        <v>нд</v>
      </c>
      <c r="O199" s="88" t="str">
        <f t="shared" si="251"/>
        <v>нд</v>
      </c>
      <c r="P199" s="88" t="str">
        <f t="shared" si="251"/>
        <v>нд</v>
      </c>
      <c r="Q199" s="88" t="str">
        <f t="shared" si="251"/>
        <v>нд</v>
      </c>
      <c r="R199" s="141" t="str">
        <f t="shared" ref="R199:T199" si="252">IF(NOT(SUM(R200:R203)=0),SUM(R200:R203),"нд")</f>
        <v>нд</v>
      </c>
      <c r="S199" s="88" t="str">
        <f t="shared" si="252"/>
        <v>нд</v>
      </c>
      <c r="T199" s="88" t="str">
        <f t="shared" si="252"/>
        <v>нд</v>
      </c>
      <c r="U199" s="88">
        <v>0</v>
      </c>
      <c r="V199" s="109">
        <v>0</v>
      </c>
      <c r="W199" s="180" t="s">
        <v>434</v>
      </c>
    </row>
    <row r="200" spans="1:23" ht="47.25">
      <c r="A200" s="75" t="s">
        <v>417</v>
      </c>
      <c r="B200" s="36" t="s">
        <v>145</v>
      </c>
      <c r="C200" s="34" t="s">
        <v>146</v>
      </c>
      <c r="D200" s="96">
        <v>0.17100000000000001</v>
      </c>
      <c r="E200" s="96" t="s">
        <v>25</v>
      </c>
      <c r="F200" s="96" t="s">
        <v>25</v>
      </c>
      <c r="G200" s="96" t="s">
        <v>25</v>
      </c>
      <c r="H200" s="96" t="s">
        <v>25</v>
      </c>
      <c r="I200" s="96" t="s">
        <v>25</v>
      </c>
      <c r="J200" s="96" t="s">
        <v>25</v>
      </c>
      <c r="K200" s="131" t="s">
        <v>25</v>
      </c>
      <c r="L200" s="96" t="s">
        <v>25</v>
      </c>
      <c r="M200" s="96" t="s">
        <v>25</v>
      </c>
      <c r="N200" s="96" t="s">
        <v>25</v>
      </c>
      <c r="O200" s="96" t="s">
        <v>25</v>
      </c>
      <c r="P200" s="96" t="s">
        <v>25</v>
      </c>
      <c r="Q200" s="96" t="s">
        <v>25</v>
      </c>
      <c r="R200" s="149" t="s">
        <v>25</v>
      </c>
      <c r="S200" s="96" t="s">
        <v>25</v>
      </c>
      <c r="T200" s="96" t="s">
        <v>25</v>
      </c>
      <c r="U200" s="111">
        <v>0</v>
      </c>
      <c r="V200" s="107">
        <v>0</v>
      </c>
      <c r="W200" s="186" t="s">
        <v>451</v>
      </c>
    </row>
    <row r="201" spans="1:23" ht="15.75" customHeight="1">
      <c r="A201" s="75" t="s">
        <v>418</v>
      </c>
      <c r="B201" s="36" t="s">
        <v>147</v>
      </c>
      <c r="C201" s="34" t="s">
        <v>148</v>
      </c>
      <c r="D201" s="96">
        <v>0.436</v>
      </c>
      <c r="E201" s="96" t="s">
        <v>25</v>
      </c>
      <c r="F201" s="96" t="s">
        <v>25</v>
      </c>
      <c r="G201" s="96" t="s">
        <v>25</v>
      </c>
      <c r="H201" s="96" t="s">
        <v>25</v>
      </c>
      <c r="I201" s="96" t="s">
        <v>25</v>
      </c>
      <c r="J201" s="96" t="s">
        <v>25</v>
      </c>
      <c r="K201" s="131" t="s">
        <v>25</v>
      </c>
      <c r="L201" s="96" t="s">
        <v>25</v>
      </c>
      <c r="M201" s="96" t="s">
        <v>25</v>
      </c>
      <c r="N201" s="96" t="s">
        <v>25</v>
      </c>
      <c r="O201" s="96" t="s">
        <v>25</v>
      </c>
      <c r="P201" s="96" t="s">
        <v>25</v>
      </c>
      <c r="Q201" s="96" t="s">
        <v>25</v>
      </c>
      <c r="R201" s="149" t="s">
        <v>25</v>
      </c>
      <c r="S201" s="96" t="s">
        <v>25</v>
      </c>
      <c r="T201" s="96" t="s">
        <v>25</v>
      </c>
      <c r="U201" s="111">
        <v>0</v>
      </c>
      <c r="V201" s="107">
        <v>0</v>
      </c>
      <c r="W201" s="186" t="s">
        <v>451</v>
      </c>
    </row>
    <row r="202" spans="1:23" ht="62.45" customHeight="1">
      <c r="A202" s="75" t="s">
        <v>419</v>
      </c>
      <c r="B202" s="36" t="s">
        <v>149</v>
      </c>
      <c r="C202" s="34" t="s">
        <v>150</v>
      </c>
      <c r="D202" s="96">
        <v>0.10199999999999999</v>
      </c>
      <c r="E202" s="96" t="s">
        <v>25</v>
      </c>
      <c r="F202" s="96" t="s">
        <v>25</v>
      </c>
      <c r="G202" s="96" t="s">
        <v>25</v>
      </c>
      <c r="H202" s="96" t="s">
        <v>25</v>
      </c>
      <c r="I202" s="96" t="s">
        <v>25</v>
      </c>
      <c r="J202" s="96" t="s">
        <v>25</v>
      </c>
      <c r="K202" s="131" t="s">
        <v>25</v>
      </c>
      <c r="L202" s="96" t="s">
        <v>25</v>
      </c>
      <c r="M202" s="96" t="s">
        <v>25</v>
      </c>
      <c r="N202" s="96" t="s">
        <v>25</v>
      </c>
      <c r="O202" s="96" t="s">
        <v>25</v>
      </c>
      <c r="P202" s="96" t="s">
        <v>25</v>
      </c>
      <c r="Q202" s="96" t="s">
        <v>25</v>
      </c>
      <c r="R202" s="149" t="s">
        <v>25</v>
      </c>
      <c r="S202" s="96" t="s">
        <v>25</v>
      </c>
      <c r="T202" s="96" t="s">
        <v>25</v>
      </c>
      <c r="U202" s="111">
        <v>0</v>
      </c>
      <c r="V202" s="107">
        <v>0</v>
      </c>
      <c r="W202" s="186" t="s">
        <v>451</v>
      </c>
    </row>
    <row r="203" spans="1:23" ht="31.15" customHeight="1">
      <c r="A203" s="75" t="s">
        <v>420</v>
      </c>
      <c r="B203" s="36" t="s">
        <v>151</v>
      </c>
      <c r="C203" s="34" t="s">
        <v>152</v>
      </c>
      <c r="D203" s="96">
        <v>0.14000000000000001</v>
      </c>
      <c r="E203" s="96" t="s">
        <v>25</v>
      </c>
      <c r="F203" s="96" t="s">
        <v>25</v>
      </c>
      <c r="G203" s="96" t="s">
        <v>25</v>
      </c>
      <c r="H203" s="96" t="s">
        <v>25</v>
      </c>
      <c r="I203" s="96" t="s">
        <v>25</v>
      </c>
      <c r="J203" s="96" t="s">
        <v>25</v>
      </c>
      <c r="K203" s="131" t="s">
        <v>25</v>
      </c>
      <c r="L203" s="96" t="s">
        <v>25</v>
      </c>
      <c r="M203" s="96" t="s">
        <v>25</v>
      </c>
      <c r="N203" s="96" t="s">
        <v>25</v>
      </c>
      <c r="O203" s="96" t="s">
        <v>25</v>
      </c>
      <c r="P203" s="96" t="s">
        <v>25</v>
      </c>
      <c r="Q203" s="96" t="s">
        <v>25</v>
      </c>
      <c r="R203" s="149" t="s">
        <v>25</v>
      </c>
      <c r="S203" s="96" t="s">
        <v>25</v>
      </c>
      <c r="T203" s="96" t="s">
        <v>25</v>
      </c>
      <c r="U203" s="111">
        <v>0</v>
      </c>
      <c r="V203" s="107">
        <v>0</v>
      </c>
      <c r="W203" s="186" t="s">
        <v>451</v>
      </c>
    </row>
    <row r="204" spans="1:23">
      <c r="A204" s="50" t="s">
        <v>421</v>
      </c>
      <c r="B204" s="51" t="s">
        <v>153</v>
      </c>
      <c r="C204" s="52" t="s">
        <v>24</v>
      </c>
      <c r="D204" s="91">
        <f t="shared" ref="D204:E204" si="253">IF(NOT(SUM(D205,D211)=0),SUM(D205,D211),"нд")</f>
        <v>16.132999999999999</v>
      </c>
      <c r="E204" s="91" t="str">
        <f t="shared" si="253"/>
        <v>нд</v>
      </c>
      <c r="F204" s="91">
        <f t="shared" ref="F204:L204" si="254">IF(NOT(SUM(F205,F211)=0),SUM(F205,F211),"нд")</f>
        <v>3.9</v>
      </c>
      <c r="G204" s="91" t="str">
        <f t="shared" si="254"/>
        <v>нд</v>
      </c>
      <c r="H204" s="91" t="str">
        <f t="shared" si="254"/>
        <v>нд</v>
      </c>
      <c r="I204" s="91" t="str">
        <f t="shared" si="254"/>
        <v>нд</v>
      </c>
      <c r="J204" s="91" t="str">
        <f t="shared" si="254"/>
        <v>нд</v>
      </c>
      <c r="K204" s="145">
        <f t="shared" si="254"/>
        <v>1</v>
      </c>
      <c r="L204" s="91" t="str">
        <f t="shared" si="254"/>
        <v>нд</v>
      </c>
      <c r="M204" s="91">
        <f t="shared" ref="M204:Q204" si="255">IF(NOT(SUM(M205,M211)=0),SUM(M205,M211),"нд")</f>
        <v>4.4029999999999996</v>
      </c>
      <c r="N204" s="91" t="str">
        <f t="shared" si="255"/>
        <v>нд</v>
      </c>
      <c r="O204" s="91" t="str">
        <f t="shared" si="255"/>
        <v>нд</v>
      </c>
      <c r="P204" s="91" t="str">
        <f t="shared" si="255"/>
        <v>нд</v>
      </c>
      <c r="Q204" s="91" t="str">
        <f t="shared" si="255"/>
        <v>нд</v>
      </c>
      <c r="R204" s="145">
        <f t="shared" ref="R204:T204" si="256">IF(NOT(SUM(R205,R211)=0),SUM(R205,R211),"нд")</f>
        <v>1</v>
      </c>
      <c r="S204" s="91" t="str">
        <f t="shared" si="256"/>
        <v>нд</v>
      </c>
      <c r="T204" s="91" t="str">
        <f t="shared" si="256"/>
        <v>нд</v>
      </c>
      <c r="U204" s="91">
        <f t="shared" si="189"/>
        <v>0.50299999999999967</v>
      </c>
      <c r="V204" s="163">
        <f>IF(M204&gt;0,(IF((SUM(F204)=0), 1,(M204/SUM(F204)-1))),(IF((SUM(F204)=0), 0,(M204/SUM(F204)-1))))*100</f>
        <v>12.897435897435884</v>
      </c>
      <c r="W204" s="183" t="s">
        <v>434</v>
      </c>
    </row>
    <row r="205" spans="1:23" ht="15.75" customHeight="1">
      <c r="A205" s="35" t="s">
        <v>422</v>
      </c>
      <c r="B205" s="30" t="s">
        <v>30</v>
      </c>
      <c r="C205" s="25" t="s">
        <v>24</v>
      </c>
      <c r="D205" s="87">
        <f t="shared" ref="D205:E205" si="257">IF(NOT(SUM(D206:D210)=0),SUM(D206:D210),"нд")</f>
        <v>4.0960000000000001</v>
      </c>
      <c r="E205" s="87" t="str">
        <f t="shared" si="257"/>
        <v>нд</v>
      </c>
      <c r="F205" s="87" t="str">
        <f t="shared" ref="F205:L205" si="258">IF(NOT(SUM(F206:F210)=0),SUM(F206:F210),"нд")</f>
        <v>нд</v>
      </c>
      <c r="G205" s="87" t="str">
        <f t="shared" si="258"/>
        <v>нд</v>
      </c>
      <c r="H205" s="87" t="str">
        <f t="shared" si="258"/>
        <v>нд</v>
      </c>
      <c r="I205" s="87" t="str">
        <f t="shared" si="258"/>
        <v>нд</v>
      </c>
      <c r="J205" s="87" t="str">
        <f t="shared" si="258"/>
        <v>нд</v>
      </c>
      <c r="K205" s="122" t="str">
        <f t="shared" si="258"/>
        <v>нд</v>
      </c>
      <c r="L205" s="87" t="str">
        <f t="shared" si="258"/>
        <v>нд</v>
      </c>
      <c r="M205" s="87" t="str">
        <f t="shared" ref="M205" si="259">IF(NOT(SUM(M206:M210)=0),SUM(M206:M210),"нд")</f>
        <v>нд</v>
      </c>
      <c r="N205" s="87" t="str">
        <f t="shared" ref="N205:Q205" si="260">IF(NOT(SUM(N206:N210)=0),SUM(N206:N210),"нд")</f>
        <v>нд</v>
      </c>
      <c r="O205" s="87" t="str">
        <f t="shared" si="260"/>
        <v>нд</v>
      </c>
      <c r="P205" s="87" t="str">
        <f t="shared" si="260"/>
        <v>нд</v>
      </c>
      <c r="Q205" s="87" t="str">
        <f t="shared" si="260"/>
        <v>нд</v>
      </c>
      <c r="R205" s="140" t="str">
        <f t="shared" ref="R205:T205" si="261">IF(NOT(SUM(R206:R210)=0),SUM(R206:R210),"нд")</f>
        <v>нд</v>
      </c>
      <c r="S205" s="87" t="str">
        <f t="shared" si="261"/>
        <v>нд</v>
      </c>
      <c r="T205" s="87" t="str">
        <f t="shared" si="261"/>
        <v>нд</v>
      </c>
      <c r="U205" s="87">
        <v>0</v>
      </c>
      <c r="V205" s="104">
        <v>0</v>
      </c>
      <c r="W205" s="188" t="s">
        <v>434</v>
      </c>
    </row>
    <row r="206" spans="1:23" ht="31.5">
      <c r="A206" s="32" t="s">
        <v>423</v>
      </c>
      <c r="B206" s="36" t="s">
        <v>154</v>
      </c>
      <c r="C206" s="34" t="s">
        <v>155</v>
      </c>
      <c r="D206" s="96">
        <v>1.2030000000000001</v>
      </c>
      <c r="E206" s="96" t="s">
        <v>25</v>
      </c>
      <c r="F206" s="96" t="s">
        <v>25</v>
      </c>
      <c r="G206" s="96" t="s">
        <v>25</v>
      </c>
      <c r="H206" s="96" t="s">
        <v>25</v>
      </c>
      <c r="I206" s="96" t="s">
        <v>25</v>
      </c>
      <c r="J206" s="96" t="s">
        <v>25</v>
      </c>
      <c r="K206" s="131" t="s">
        <v>25</v>
      </c>
      <c r="L206" s="96" t="s">
        <v>25</v>
      </c>
      <c r="M206" s="96" t="s">
        <v>25</v>
      </c>
      <c r="N206" s="96" t="s">
        <v>25</v>
      </c>
      <c r="O206" s="96" t="s">
        <v>25</v>
      </c>
      <c r="P206" s="96" t="s">
        <v>25</v>
      </c>
      <c r="Q206" s="96" t="s">
        <v>25</v>
      </c>
      <c r="R206" s="149" t="s">
        <v>25</v>
      </c>
      <c r="S206" s="96" t="s">
        <v>25</v>
      </c>
      <c r="T206" s="96" t="s">
        <v>25</v>
      </c>
      <c r="U206" s="111">
        <v>0</v>
      </c>
      <c r="V206" s="107">
        <v>0</v>
      </c>
      <c r="W206" s="186" t="s">
        <v>451</v>
      </c>
    </row>
    <row r="207" spans="1:23" ht="31.15" customHeight="1">
      <c r="A207" s="32" t="s">
        <v>424</v>
      </c>
      <c r="B207" s="36" t="s">
        <v>156</v>
      </c>
      <c r="C207" s="34" t="s">
        <v>157</v>
      </c>
      <c r="D207" s="96">
        <v>2.8929999999999998</v>
      </c>
      <c r="E207" s="96" t="s">
        <v>25</v>
      </c>
      <c r="F207" s="96" t="s">
        <v>25</v>
      </c>
      <c r="G207" s="96" t="s">
        <v>25</v>
      </c>
      <c r="H207" s="96" t="s">
        <v>25</v>
      </c>
      <c r="I207" s="96" t="s">
        <v>25</v>
      </c>
      <c r="J207" s="96" t="s">
        <v>25</v>
      </c>
      <c r="K207" s="131" t="s">
        <v>25</v>
      </c>
      <c r="L207" s="96" t="s">
        <v>25</v>
      </c>
      <c r="M207" s="96" t="s">
        <v>25</v>
      </c>
      <c r="N207" s="96" t="s">
        <v>25</v>
      </c>
      <c r="O207" s="96" t="s">
        <v>25</v>
      </c>
      <c r="P207" s="96" t="s">
        <v>25</v>
      </c>
      <c r="Q207" s="96" t="s">
        <v>25</v>
      </c>
      <c r="R207" s="149" t="s">
        <v>25</v>
      </c>
      <c r="S207" s="96" t="s">
        <v>25</v>
      </c>
      <c r="T207" s="96" t="s">
        <v>25</v>
      </c>
      <c r="U207" s="111">
        <v>0</v>
      </c>
      <c r="V207" s="107">
        <v>0</v>
      </c>
      <c r="W207" s="186" t="s">
        <v>451</v>
      </c>
    </row>
    <row r="208" spans="1:23" ht="31.5">
      <c r="A208" s="32" t="s">
        <v>425</v>
      </c>
      <c r="B208" s="43" t="s">
        <v>158</v>
      </c>
      <c r="C208" s="34" t="s">
        <v>159</v>
      </c>
      <c r="D208" s="96" t="s">
        <v>25</v>
      </c>
      <c r="E208" s="96" t="s">
        <v>25</v>
      </c>
      <c r="F208" s="96" t="s">
        <v>25</v>
      </c>
      <c r="G208" s="96" t="s">
        <v>25</v>
      </c>
      <c r="H208" s="96" t="s">
        <v>25</v>
      </c>
      <c r="I208" s="96" t="s">
        <v>25</v>
      </c>
      <c r="J208" s="96" t="s">
        <v>25</v>
      </c>
      <c r="K208" s="131" t="s">
        <v>25</v>
      </c>
      <c r="L208" s="96" t="s">
        <v>25</v>
      </c>
      <c r="M208" s="96" t="s">
        <v>25</v>
      </c>
      <c r="N208" s="96" t="s">
        <v>25</v>
      </c>
      <c r="O208" s="96" t="s">
        <v>25</v>
      </c>
      <c r="P208" s="96" t="s">
        <v>25</v>
      </c>
      <c r="Q208" s="96" t="s">
        <v>25</v>
      </c>
      <c r="R208" s="149" t="s">
        <v>25</v>
      </c>
      <c r="S208" s="96" t="s">
        <v>25</v>
      </c>
      <c r="T208" s="96" t="s">
        <v>25</v>
      </c>
      <c r="U208" s="111">
        <v>0</v>
      </c>
      <c r="V208" s="107">
        <v>0</v>
      </c>
      <c r="W208" s="190" t="s">
        <v>451</v>
      </c>
    </row>
    <row r="209" spans="1:23" ht="31.5">
      <c r="A209" s="32" t="s">
        <v>426</v>
      </c>
      <c r="B209" s="33" t="s">
        <v>160</v>
      </c>
      <c r="C209" s="42" t="s">
        <v>161</v>
      </c>
      <c r="D209" s="97" t="s">
        <v>25</v>
      </c>
      <c r="E209" s="96" t="s">
        <v>25</v>
      </c>
      <c r="F209" s="96" t="s">
        <v>25</v>
      </c>
      <c r="G209" s="96" t="s">
        <v>25</v>
      </c>
      <c r="H209" s="96" t="s">
        <v>25</v>
      </c>
      <c r="I209" s="96" t="s">
        <v>25</v>
      </c>
      <c r="J209" s="96" t="s">
        <v>25</v>
      </c>
      <c r="K209" s="131" t="s">
        <v>25</v>
      </c>
      <c r="L209" s="96" t="s">
        <v>25</v>
      </c>
      <c r="M209" s="96" t="s">
        <v>25</v>
      </c>
      <c r="N209" s="96" t="s">
        <v>25</v>
      </c>
      <c r="O209" s="96" t="s">
        <v>25</v>
      </c>
      <c r="P209" s="96" t="s">
        <v>25</v>
      </c>
      <c r="Q209" s="96" t="s">
        <v>25</v>
      </c>
      <c r="R209" s="149" t="s">
        <v>25</v>
      </c>
      <c r="S209" s="96" t="s">
        <v>25</v>
      </c>
      <c r="T209" s="96" t="s">
        <v>25</v>
      </c>
      <c r="U209" s="111">
        <v>0</v>
      </c>
      <c r="V209" s="107">
        <v>0</v>
      </c>
      <c r="W209" s="190" t="s">
        <v>451</v>
      </c>
    </row>
    <row r="210" spans="1:23" ht="31.5">
      <c r="A210" s="32" t="s">
        <v>427</v>
      </c>
      <c r="B210" s="33" t="s">
        <v>165</v>
      </c>
      <c r="C210" s="42" t="s">
        <v>428</v>
      </c>
      <c r="D210" s="97" t="s">
        <v>25</v>
      </c>
      <c r="E210" s="96" t="s">
        <v>25</v>
      </c>
      <c r="F210" s="96" t="s">
        <v>25</v>
      </c>
      <c r="G210" s="96" t="s">
        <v>25</v>
      </c>
      <c r="H210" s="96" t="s">
        <v>25</v>
      </c>
      <c r="I210" s="96" t="s">
        <v>25</v>
      </c>
      <c r="J210" s="96" t="s">
        <v>25</v>
      </c>
      <c r="K210" s="131" t="s">
        <v>25</v>
      </c>
      <c r="L210" s="96" t="s">
        <v>25</v>
      </c>
      <c r="M210" s="96" t="s">
        <v>25</v>
      </c>
      <c r="N210" s="96" t="s">
        <v>25</v>
      </c>
      <c r="O210" s="96" t="s">
        <v>25</v>
      </c>
      <c r="P210" s="96" t="s">
        <v>25</v>
      </c>
      <c r="Q210" s="96" t="s">
        <v>25</v>
      </c>
      <c r="R210" s="149" t="s">
        <v>25</v>
      </c>
      <c r="S210" s="96" t="s">
        <v>25</v>
      </c>
      <c r="T210" s="96" t="s">
        <v>25</v>
      </c>
      <c r="U210" s="111">
        <v>0</v>
      </c>
      <c r="V210" s="107">
        <v>0</v>
      </c>
      <c r="W210" s="190" t="s">
        <v>451</v>
      </c>
    </row>
    <row r="211" spans="1:23" ht="31.15" customHeight="1">
      <c r="A211" s="37" t="s">
        <v>429</v>
      </c>
      <c r="B211" s="41" t="s">
        <v>73</v>
      </c>
      <c r="C211" s="39" t="s">
        <v>24</v>
      </c>
      <c r="D211" s="88">
        <f t="shared" ref="D211:E211" si="262">IF(NOT(SUM(D212:D214)=0),SUM(D212:D214),"нд")</f>
        <v>12.036999999999999</v>
      </c>
      <c r="E211" s="88" t="str">
        <f t="shared" si="262"/>
        <v>нд</v>
      </c>
      <c r="F211" s="88">
        <f t="shared" ref="F211:L211" si="263">IF(NOT(SUM(F212:F214)=0),SUM(F212:F214),"нд")</f>
        <v>3.9</v>
      </c>
      <c r="G211" s="88" t="str">
        <f t="shared" si="263"/>
        <v>нд</v>
      </c>
      <c r="H211" s="88" t="str">
        <f t="shared" si="263"/>
        <v>нд</v>
      </c>
      <c r="I211" s="88" t="str">
        <f t="shared" si="263"/>
        <v>нд</v>
      </c>
      <c r="J211" s="88" t="str">
        <f t="shared" si="263"/>
        <v>нд</v>
      </c>
      <c r="K211" s="123">
        <f t="shared" si="263"/>
        <v>1</v>
      </c>
      <c r="L211" s="88" t="str">
        <f t="shared" si="263"/>
        <v>нд</v>
      </c>
      <c r="M211" s="88">
        <f t="shared" ref="M211:Q211" si="264">IF(NOT(SUM(M212:M214)=0),SUM(M212:M214),"нд")</f>
        <v>4.4029999999999996</v>
      </c>
      <c r="N211" s="88" t="str">
        <f t="shared" si="264"/>
        <v>нд</v>
      </c>
      <c r="O211" s="88" t="str">
        <f t="shared" si="264"/>
        <v>нд</v>
      </c>
      <c r="P211" s="88" t="str">
        <f t="shared" si="264"/>
        <v>нд</v>
      </c>
      <c r="Q211" s="88" t="str">
        <f t="shared" si="264"/>
        <v>нд</v>
      </c>
      <c r="R211" s="141">
        <f t="shared" ref="R211:T211" si="265">IF(NOT(SUM(R212:R214)=0),SUM(R212:R214),"нд")</f>
        <v>1</v>
      </c>
      <c r="S211" s="88" t="str">
        <f t="shared" si="265"/>
        <v>нд</v>
      </c>
      <c r="T211" s="88" t="str">
        <f t="shared" si="265"/>
        <v>нд</v>
      </c>
      <c r="U211" s="88">
        <f t="shared" ref="U211:U213" si="266">M211-F211</f>
        <v>0.50299999999999967</v>
      </c>
      <c r="V211" s="164">
        <f>IF(M211&gt;0,(IF((SUM(F211)=0), 1,(M211/SUM(F211)-1))),(IF((SUM(F211)=0), 0,(M211/SUM(F211)-1))))*100</f>
        <v>12.897435897435884</v>
      </c>
      <c r="W211" s="180" t="s">
        <v>434</v>
      </c>
    </row>
    <row r="212" spans="1:23" ht="31.5">
      <c r="A212" s="56" t="s">
        <v>430</v>
      </c>
      <c r="B212" s="61" t="s">
        <v>162</v>
      </c>
      <c r="C212" s="68" t="s">
        <v>431</v>
      </c>
      <c r="D212" s="105">
        <v>3.8279999999999998</v>
      </c>
      <c r="E212" s="105" t="s">
        <v>25</v>
      </c>
      <c r="F212" s="105" t="s">
        <v>25</v>
      </c>
      <c r="G212" s="105" t="s">
        <v>25</v>
      </c>
      <c r="H212" s="105" t="s">
        <v>25</v>
      </c>
      <c r="I212" s="105" t="s">
        <v>25</v>
      </c>
      <c r="J212" s="105" t="s">
        <v>25</v>
      </c>
      <c r="K212" s="137" t="s">
        <v>25</v>
      </c>
      <c r="L212" s="105" t="s">
        <v>25</v>
      </c>
      <c r="M212" s="105" t="s">
        <v>25</v>
      </c>
      <c r="N212" s="105" t="s">
        <v>25</v>
      </c>
      <c r="O212" s="105" t="s">
        <v>25</v>
      </c>
      <c r="P212" s="105" t="s">
        <v>25</v>
      </c>
      <c r="Q212" s="105" t="s">
        <v>25</v>
      </c>
      <c r="R212" s="154" t="s">
        <v>25</v>
      </c>
      <c r="S212" s="105" t="s">
        <v>25</v>
      </c>
      <c r="T212" s="105" t="s">
        <v>25</v>
      </c>
      <c r="U212" s="111">
        <v>0</v>
      </c>
      <c r="V212" s="107">
        <v>0</v>
      </c>
      <c r="W212" s="186" t="s">
        <v>451</v>
      </c>
    </row>
    <row r="213" spans="1:23" ht="46.9" customHeight="1">
      <c r="A213" s="32" t="s">
        <v>432</v>
      </c>
      <c r="B213" s="43" t="s">
        <v>163</v>
      </c>
      <c r="C213" s="34" t="s">
        <v>164</v>
      </c>
      <c r="D213" s="97">
        <v>3.9</v>
      </c>
      <c r="E213" s="96" t="s">
        <v>25</v>
      </c>
      <c r="F213" s="96">
        <v>3.9</v>
      </c>
      <c r="G213" s="96" t="s">
        <v>25</v>
      </c>
      <c r="H213" s="96" t="s">
        <v>25</v>
      </c>
      <c r="I213" s="96" t="s">
        <v>25</v>
      </c>
      <c r="J213" s="96" t="s">
        <v>25</v>
      </c>
      <c r="K213" s="131">
        <v>1</v>
      </c>
      <c r="L213" s="96" t="s">
        <v>25</v>
      </c>
      <c r="M213" s="100">
        <v>4.4029999999999996</v>
      </c>
      <c r="N213" s="96" t="s">
        <v>25</v>
      </c>
      <c r="O213" s="96" t="s">
        <v>25</v>
      </c>
      <c r="P213" s="96" t="s">
        <v>25</v>
      </c>
      <c r="Q213" s="96" t="s">
        <v>25</v>
      </c>
      <c r="R213" s="149">
        <v>1</v>
      </c>
      <c r="S213" s="96" t="s">
        <v>25</v>
      </c>
      <c r="T213" s="96" t="s">
        <v>25</v>
      </c>
      <c r="U213" s="106">
        <f t="shared" si="266"/>
        <v>0.50299999999999967</v>
      </c>
      <c r="V213" s="162">
        <f>IF(M213&gt;0,(IF((SUM(F213)=0), 1,(M213/SUM(F213)-1))),(IF((SUM(F213)=0), 0,(M213/SUM(F213)-1))))*100</f>
        <v>12.897435897435884</v>
      </c>
      <c r="W213" s="189" t="s">
        <v>453</v>
      </c>
    </row>
    <row r="214" spans="1:23" ht="31.5">
      <c r="A214" s="32" t="s">
        <v>433</v>
      </c>
      <c r="B214" s="33" t="s">
        <v>165</v>
      </c>
      <c r="C214" s="42" t="s">
        <v>166</v>
      </c>
      <c r="D214" s="97">
        <v>4.3090000000000002</v>
      </c>
      <c r="E214" s="100" t="s">
        <v>25</v>
      </c>
      <c r="F214" s="100" t="s">
        <v>25</v>
      </c>
      <c r="G214" s="100" t="s">
        <v>25</v>
      </c>
      <c r="H214" s="100" t="s">
        <v>25</v>
      </c>
      <c r="I214" s="100" t="s">
        <v>25</v>
      </c>
      <c r="J214" s="100" t="s">
        <v>25</v>
      </c>
      <c r="K214" s="136" t="s">
        <v>25</v>
      </c>
      <c r="L214" s="100" t="s">
        <v>25</v>
      </c>
      <c r="M214" s="100" t="s">
        <v>25</v>
      </c>
      <c r="N214" s="100" t="s">
        <v>25</v>
      </c>
      <c r="O214" s="100" t="s">
        <v>25</v>
      </c>
      <c r="P214" s="100" t="s">
        <v>25</v>
      </c>
      <c r="Q214" s="100" t="s">
        <v>25</v>
      </c>
      <c r="R214" s="153" t="s">
        <v>25</v>
      </c>
      <c r="S214" s="100" t="s">
        <v>25</v>
      </c>
      <c r="T214" s="100" t="s">
        <v>25</v>
      </c>
      <c r="U214" s="106">
        <v>0</v>
      </c>
      <c r="V214" s="110">
        <v>0</v>
      </c>
      <c r="W214" s="190" t="s">
        <v>451</v>
      </c>
    </row>
    <row r="215" spans="1:2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</row>
    <row r="216" spans="1:2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</row>
    <row r="217" spans="1:2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</row>
    <row r="218" spans="1:2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</row>
  </sheetData>
  <customSheetViews>
    <customSheetView guid="{500C2F4F-1743-499A-A051-20565DBF52B2}" scale="80" showPageBreaks="1" printArea="1" view="pageBreakPreview">
      <selection activeCell="A22" sqref="A22:C22"/>
      <colBreaks count="1" manualBreakCount="1">
        <brk id="11" max="23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9">
    <mergeCell ref="D140:D141"/>
    <mergeCell ref="T140:T141"/>
    <mergeCell ref="J140:J141"/>
    <mergeCell ref="K140:K141"/>
    <mergeCell ref="L140:L141"/>
    <mergeCell ref="M140:M141"/>
    <mergeCell ref="N140:N141"/>
    <mergeCell ref="E140:E141"/>
    <mergeCell ref="F140:F141"/>
    <mergeCell ref="G140:G141"/>
    <mergeCell ref="H140:H141"/>
    <mergeCell ref="I140:I141"/>
    <mergeCell ref="W140:W141"/>
    <mergeCell ref="O140:O141"/>
    <mergeCell ref="P140:P141"/>
    <mergeCell ref="Q140:Q141"/>
    <mergeCell ref="R140:R141"/>
    <mergeCell ref="S140:S141"/>
    <mergeCell ref="A4:W4"/>
    <mergeCell ref="A15:A19"/>
    <mergeCell ref="B15:B19"/>
    <mergeCell ref="C15:C19"/>
    <mergeCell ref="W15:W19"/>
    <mergeCell ref="A7:W7"/>
    <mergeCell ref="A12:W12"/>
    <mergeCell ref="A13:W13"/>
    <mergeCell ref="A10:W10"/>
    <mergeCell ref="A14:W14"/>
    <mergeCell ref="S18:T18"/>
    <mergeCell ref="U18:V18"/>
    <mergeCell ref="S15:V17"/>
    <mergeCell ref="E15:R15"/>
    <mergeCell ref="A5:W5"/>
    <mergeCell ref="A8:W8"/>
    <mergeCell ref="F18:K18"/>
    <mergeCell ref="E16:K17"/>
    <mergeCell ref="L16:R17"/>
    <mergeCell ref="M18:R18"/>
    <mergeCell ref="D15:D19"/>
  </mergeCells>
  <conditionalFormatting sqref="B207">
    <cfRule type="cellIs" dxfId="83" priority="92" stopIfTrue="1" operator="equal">
      <formula>0</formula>
    </cfRule>
  </conditionalFormatting>
  <conditionalFormatting sqref="E30:J30">
    <cfRule type="cellIs" dxfId="82" priority="91" operator="notEqual">
      <formula>"нд"</formula>
    </cfRule>
  </conditionalFormatting>
  <conditionalFormatting sqref="E30">
    <cfRule type="cellIs" dxfId="81" priority="90" operator="notEqual">
      <formula>"нд"</formula>
    </cfRule>
  </conditionalFormatting>
  <conditionalFormatting sqref="E30">
    <cfRule type="cellIs" dxfId="80" priority="89" operator="notEqual">
      <formula>"нд"</formula>
    </cfRule>
  </conditionalFormatting>
  <conditionalFormatting sqref="F30:J30">
    <cfRule type="cellIs" dxfId="79" priority="88" operator="notEqual">
      <formula>"нд"</formula>
    </cfRule>
  </conditionalFormatting>
  <conditionalFormatting sqref="F30:J30">
    <cfRule type="cellIs" dxfId="78" priority="87" operator="notEqual">
      <formula>"нд"</formula>
    </cfRule>
  </conditionalFormatting>
  <conditionalFormatting sqref="K30">
    <cfRule type="cellIs" dxfId="77" priority="86" operator="notEqual">
      <formula>"нд"</formula>
    </cfRule>
  </conditionalFormatting>
  <conditionalFormatting sqref="K30">
    <cfRule type="cellIs" dxfId="76" priority="85" operator="notEqual">
      <formula>"нд"</formula>
    </cfRule>
  </conditionalFormatting>
  <conditionalFormatting sqref="K30">
    <cfRule type="cellIs" dxfId="75" priority="84" operator="notEqual">
      <formula>"нд"</formula>
    </cfRule>
  </conditionalFormatting>
  <conditionalFormatting sqref="L30">
    <cfRule type="cellIs" dxfId="74" priority="83" operator="notEqual">
      <formula>"нд"</formula>
    </cfRule>
  </conditionalFormatting>
  <conditionalFormatting sqref="L30">
    <cfRule type="cellIs" dxfId="73" priority="82" operator="notEqual">
      <formula>"нд"</formula>
    </cfRule>
  </conditionalFormatting>
  <conditionalFormatting sqref="M30:R30">
    <cfRule type="cellIs" dxfId="72" priority="81" operator="notEqual">
      <formula>"нд"</formula>
    </cfRule>
  </conditionalFormatting>
  <conditionalFormatting sqref="M30:R30">
    <cfRule type="cellIs" dxfId="71" priority="80" operator="notEqual">
      <formula>"нд"</formula>
    </cfRule>
  </conditionalFormatting>
  <conditionalFormatting sqref="D30">
    <cfRule type="cellIs" dxfId="70" priority="71" operator="notEqual">
      <formula>"нд"</formula>
    </cfRule>
  </conditionalFormatting>
  <conditionalFormatting sqref="D30">
    <cfRule type="cellIs" dxfId="69" priority="70" operator="notEqual">
      <formula>"нд"</formula>
    </cfRule>
  </conditionalFormatting>
  <conditionalFormatting sqref="D30">
    <cfRule type="cellIs" dxfId="68" priority="69" operator="notEqual">
      <formula>"нд"</formula>
    </cfRule>
  </conditionalFormatting>
  <conditionalFormatting sqref="S30">
    <cfRule type="cellIs" dxfId="67" priority="68" operator="notEqual">
      <formula>"нд"</formula>
    </cfRule>
  </conditionalFormatting>
  <conditionalFormatting sqref="S30">
    <cfRule type="cellIs" dxfId="66" priority="67" operator="notEqual">
      <formula>"нд"</formula>
    </cfRule>
  </conditionalFormatting>
  <conditionalFormatting sqref="U30">
    <cfRule type="cellIs" dxfId="65" priority="66" operator="notEqual">
      <formula>"нд"</formula>
    </cfRule>
  </conditionalFormatting>
  <conditionalFormatting sqref="U30">
    <cfRule type="cellIs" dxfId="64" priority="65" operator="notEqual">
      <formula>"нд"</formula>
    </cfRule>
  </conditionalFormatting>
  <conditionalFormatting sqref="D30">
    <cfRule type="cellIs" dxfId="63" priority="64" operator="notEqual">
      <formula>"нд"</formula>
    </cfRule>
  </conditionalFormatting>
  <conditionalFormatting sqref="D30">
    <cfRule type="cellIs" dxfId="62" priority="63" operator="notEqual">
      <formula>"нд"</formula>
    </cfRule>
  </conditionalFormatting>
  <conditionalFormatting sqref="D30">
    <cfRule type="cellIs" dxfId="61" priority="62" operator="notEqual">
      <formula>"нд"</formula>
    </cfRule>
  </conditionalFormatting>
  <conditionalFormatting sqref="D30">
    <cfRule type="cellIs" dxfId="60" priority="61" operator="notEqual">
      <formula>"нд"</formula>
    </cfRule>
  </conditionalFormatting>
  <conditionalFormatting sqref="D30">
    <cfRule type="cellIs" dxfId="59" priority="60" operator="notEqual">
      <formula>"нд"</formula>
    </cfRule>
  </conditionalFormatting>
  <conditionalFormatting sqref="D61 D65 D68 D58 D75 D63 D45 D54 D56 D48 D50 D30 D173 D175 D150 D152 D154 D156 D158 D163 D165 D147 D168 D170 D185">
    <cfRule type="cellIs" dxfId="58" priority="59" operator="notEqual">
      <formula>"нд"</formula>
    </cfRule>
  </conditionalFormatting>
  <conditionalFormatting sqref="F75 F63 F45 F54 F56 F48 F50 F30 F173 F175 F150 F152 F154 F156 F158 F163 F165 F147 F168 F170 F185">
    <cfRule type="cellIs" dxfId="57" priority="58" operator="notEqual">
      <formula>"нд"</formula>
    </cfRule>
  </conditionalFormatting>
  <conditionalFormatting sqref="G75:K75 G63:K63 G45:K45 G54:K54 G56:K56 G48:K48 G50:K50 G30:K30 G173:K173 G175:K175 G150:K150 G152:K152 G154:K154 G156:K156 G158:K158 G163:K163 G165:K165 G147:K147 G168:K168 G170:K170 G185:K185">
    <cfRule type="cellIs" dxfId="56" priority="57" operator="notEqual">
      <formula>"нд"</formula>
    </cfRule>
  </conditionalFormatting>
  <conditionalFormatting sqref="N30">
    <cfRule type="cellIs" dxfId="55" priority="56" operator="notEqual">
      <formula>"нд"</formula>
    </cfRule>
  </conditionalFormatting>
  <conditionalFormatting sqref="N30">
    <cfRule type="cellIs" dxfId="54" priority="55" operator="notEqual">
      <formula>"нд"</formula>
    </cfRule>
  </conditionalFormatting>
  <conditionalFormatting sqref="N30">
    <cfRule type="cellIs" dxfId="53" priority="54" operator="notEqual">
      <formula>"нд"</formula>
    </cfRule>
  </conditionalFormatting>
  <conditionalFormatting sqref="N75 N63 N45 N54 N56 N48 N50 N30 N173 N175 N150 N152 N154 N156 N158 N163 N165 N147 N168 N170 N185">
    <cfRule type="cellIs" dxfId="52" priority="53" operator="notEqual">
      <formula>"нд"</formula>
    </cfRule>
  </conditionalFormatting>
  <conditionalFormatting sqref="M30">
    <cfRule type="cellIs" dxfId="51" priority="52" operator="notEqual">
      <formula>"нд"</formula>
    </cfRule>
  </conditionalFormatting>
  <conditionalFormatting sqref="M30">
    <cfRule type="cellIs" dxfId="50" priority="51" operator="notEqual">
      <formula>"нд"</formula>
    </cfRule>
  </conditionalFormatting>
  <conditionalFormatting sqref="M30">
    <cfRule type="cellIs" dxfId="49" priority="50" operator="notEqual">
      <formula>"нд"</formula>
    </cfRule>
  </conditionalFormatting>
  <conditionalFormatting sqref="M30">
    <cfRule type="cellIs" dxfId="48" priority="49" operator="notEqual">
      <formula>"нд"</formula>
    </cfRule>
  </conditionalFormatting>
  <conditionalFormatting sqref="M30">
    <cfRule type="cellIs" dxfId="47" priority="48" operator="notEqual">
      <formula>"нд"</formula>
    </cfRule>
  </conditionalFormatting>
  <conditionalFormatting sqref="M63 M45 M54 M56 M48 M50">
    <cfRule type="cellIs" dxfId="46" priority="47" operator="notEqual">
      <formula>"нд"</formula>
    </cfRule>
  </conditionalFormatting>
  <conditionalFormatting sqref="M173 M175 M150 M152 M154 M156 M158 M163 M165 M147 M168 M170">
    <cfRule type="cellIs" dxfId="45" priority="46" operator="notEqual">
      <formula>"нд"</formula>
    </cfRule>
  </conditionalFormatting>
  <conditionalFormatting sqref="M185">
    <cfRule type="cellIs" dxfId="44" priority="45" operator="notEqual">
      <formula>"нд"</formula>
    </cfRule>
  </conditionalFormatting>
  <conditionalFormatting sqref="M75">
    <cfRule type="cellIs" dxfId="43" priority="44" operator="notEqual">
      <formula>"нд"</formula>
    </cfRule>
  </conditionalFormatting>
  <conditionalFormatting sqref="M75">
    <cfRule type="cellIs" dxfId="42" priority="43" operator="notEqual">
      <formula>"нд"</formula>
    </cfRule>
  </conditionalFormatting>
  <conditionalFormatting sqref="M30">
    <cfRule type="cellIs" dxfId="41" priority="42" operator="notEqual">
      <formula>"нд"</formula>
    </cfRule>
  </conditionalFormatting>
  <conditionalFormatting sqref="M30">
    <cfRule type="cellIs" dxfId="40" priority="41" operator="notEqual">
      <formula>"нд"</formula>
    </cfRule>
  </conditionalFormatting>
  <conditionalFormatting sqref="M30">
    <cfRule type="cellIs" dxfId="39" priority="40" operator="notEqual">
      <formula>"нд"</formula>
    </cfRule>
  </conditionalFormatting>
  <conditionalFormatting sqref="M75 M63 M45 M54 M56 M48 M50 M30">
    <cfRule type="cellIs" dxfId="38" priority="39" operator="notEqual">
      <formula>"нд"</formula>
    </cfRule>
  </conditionalFormatting>
  <conditionalFormatting sqref="R30">
    <cfRule type="cellIs" dxfId="37" priority="38" operator="notEqual">
      <formula>"нд"</formula>
    </cfRule>
  </conditionalFormatting>
  <conditionalFormatting sqref="R30">
    <cfRule type="cellIs" dxfId="36" priority="37" operator="notEqual">
      <formula>"нд"</formula>
    </cfRule>
  </conditionalFormatting>
  <conditionalFormatting sqref="R30">
    <cfRule type="cellIs" dxfId="35" priority="36" operator="notEqual">
      <formula>"нд"</formula>
    </cfRule>
  </conditionalFormatting>
  <conditionalFormatting sqref="R75 R63 R45 R54 R56 R48 R50 R30 R173 R175 R150 R152 R154 R156 R158 R163 R165 R147 R168 R170 R185">
    <cfRule type="cellIs" dxfId="34" priority="35" operator="notEqual">
      <formula>"нд"</formula>
    </cfRule>
  </conditionalFormatting>
  <conditionalFormatting sqref="O30:Q30">
    <cfRule type="cellIs" dxfId="33" priority="34" operator="notEqual">
      <formula>"нд"</formula>
    </cfRule>
  </conditionalFormatting>
  <conditionalFormatting sqref="O30:Q30">
    <cfRule type="cellIs" dxfId="32" priority="33" operator="notEqual">
      <formula>"нд"</formula>
    </cfRule>
  </conditionalFormatting>
  <conditionalFormatting sqref="O30:Q30">
    <cfRule type="cellIs" dxfId="31" priority="32" operator="notEqual">
      <formula>"нд"</formula>
    </cfRule>
  </conditionalFormatting>
  <conditionalFormatting sqref="O75:Q75 O63:Q63 O45:Q45 O54:Q54 O56:Q56 O48:Q48 O50:Q50 O30:Q30 O173:Q173 O175:Q175 O150:Q150 O152:Q152 O154:Q154 O156:Q156 O158:Q158 O163:Q163 O165:Q165 O147:Q147 O168:Q168 O170:Q170 O185:Q185">
    <cfRule type="cellIs" dxfId="30" priority="31" operator="notEqual">
      <formula>"нд"</formula>
    </cfRule>
  </conditionalFormatting>
  <conditionalFormatting sqref="E30">
    <cfRule type="cellIs" dxfId="29" priority="30" operator="notEqual">
      <formula>"нд"</formula>
    </cfRule>
  </conditionalFormatting>
  <conditionalFormatting sqref="E30">
    <cfRule type="cellIs" dxfId="28" priority="29" operator="notEqual">
      <formula>"нд"</formula>
    </cfRule>
  </conditionalFormatting>
  <conditionalFormatting sqref="E30">
    <cfRule type="cellIs" dxfId="27" priority="28" operator="notEqual">
      <formula>"нд"</formula>
    </cfRule>
  </conditionalFormatting>
  <conditionalFormatting sqref="E30">
    <cfRule type="cellIs" dxfId="26" priority="27" operator="notEqual">
      <formula>"нд"</formula>
    </cfRule>
  </conditionalFormatting>
  <conditionalFormatting sqref="E30">
    <cfRule type="cellIs" dxfId="25" priority="26" operator="notEqual">
      <formula>"нд"</formula>
    </cfRule>
  </conditionalFormatting>
  <conditionalFormatting sqref="E75 E63 E45 E54 E56 E48 E50 E30 E173 E175 E150 E152 E154 E156 E158 E163 E165 E147 E168 E170 E185">
    <cfRule type="cellIs" dxfId="24" priority="25" operator="notEqual">
      <formula>"нд"</formula>
    </cfRule>
  </conditionalFormatting>
  <conditionalFormatting sqref="L30">
    <cfRule type="cellIs" dxfId="23" priority="24" operator="notEqual">
      <formula>"нд"</formula>
    </cfRule>
  </conditionalFormatting>
  <conditionalFormatting sqref="L30">
    <cfRule type="cellIs" dxfId="22" priority="23" operator="notEqual">
      <formula>"нд"</formula>
    </cfRule>
  </conditionalFormatting>
  <conditionalFormatting sqref="L30">
    <cfRule type="cellIs" dxfId="21" priority="22" operator="notEqual">
      <formula>"нд"</formula>
    </cfRule>
  </conditionalFormatting>
  <conditionalFormatting sqref="L30">
    <cfRule type="cellIs" dxfId="20" priority="21" operator="notEqual">
      <formula>"нд"</formula>
    </cfRule>
  </conditionalFormatting>
  <conditionalFormatting sqref="L30">
    <cfRule type="cellIs" dxfId="19" priority="20" operator="notEqual">
      <formula>"нд"</formula>
    </cfRule>
  </conditionalFormatting>
  <conditionalFormatting sqref="L75 L63 L45 L54 L56 L48 L50 L30 L173 L175 L150 L152 L154 L156 L158 L163 L165 L147 L168 L170 L185">
    <cfRule type="cellIs" dxfId="18" priority="19" operator="notEqual">
      <formula>"нд"</formula>
    </cfRule>
  </conditionalFormatting>
  <conditionalFormatting sqref="S30">
    <cfRule type="cellIs" dxfId="17" priority="18" operator="notEqual">
      <formula>"нд"</formula>
    </cfRule>
  </conditionalFormatting>
  <conditionalFormatting sqref="S30">
    <cfRule type="cellIs" dxfId="16" priority="17" operator="notEqual">
      <formula>"нд"</formula>
    </cfRule>
  </conditionalFormatting>
  <conditionalFormatting sqref="S30">
    <cfRule type="cellIs" dxfId="15" priority="16" operator="notEqual">
      <formula>"нд"</formula>
    </cfRule>
  </conditionalFormatting>
  <conditionalFormatting sqref="S30">
    <cfRule type="cellIs" dxfId="14" priority="15" operator="notEqual">
      <formula>"нд"</formula>
    </cfRule>
  </conditionalFormatting>
  <conditionalFormatting sqref="S30">
    <cfRule type="cellIs" dxfId="13" priority="14" operator="notEqual">
      <formula>"нд"</formula>
    </cfRule>
  </conditionalFormatting>
  <conditionalFormatting sqref="S30">
    <cfRule type="cellIs" dxfId="12" priority="13" operator="notEqual">
      <formula>"нд"</formula>
    </cfRule>
  </conditionalFormatting>
  <conditionalFormatting sqref="S30">
    <cfRule type="cellIs" dxfId="11" priority="12" operator="notEqual">
      <formula>"нд"</formula>
    </cfRule>
  </conditionalFormatting>
  <conditionalFormatting sqref="S75 S63 S45 S54 S56 S48 S50 S30 S173 S175 S150 S152 S154 S156 S158 S163 S165 S147 S168 S170 S185">
    <cfRule type="cellIs" dxfId="10" priority="11" operator="notEqual">
      <formula>"нд"</formula>
    </cfRule>
  </conditionalFormatting>
  <conditionalFormatting sqref="T30">
    <cfRule type="cellIs" dxfId="9" priority="10" operator="notEqual">
      <formula>"нд"</formula>
    </cfRule>
  </conditionalFormatting>
  <conditionalFormatting sqref="T30">
    <cfRule type="cellIs" dxfId="8" priority="9" operator="notEqual">
      <formula>"нд"</formula>
    </cfRule>
  </conditionalFormatting>
  <conditionalFormatting sqref="T30">
    <cfRule type="cellIs" dxfId="7" priority="8" operator="notEqual">
      <formula>"нд"</formula>
    </cfRule>
  </conditionalFormatting>
  <conditionalFormatting sqref="T30">
    <cfRule type="cellIs" dxfId="6" priority="7" operator="notEqual">
      <formula>"нд"</formula>
    </cfRule>
  </conditionalFormatting>
  <conditionalFormatting sqref="T30">
    <cfRule type="cellIs" dxfId="5" priority="6" operator="notEqual">
      <formula>"нд"</formula>
    </cfRule>
  </conditionalFormatting>
  <conditionalFormatting sqref="T30">
    <cfRule type="cellIs" dxfId="4" priority="5" operator="notEqual">
      <formula>"нд"</formula>
    </cfRule>
  </conditionalFormatting>
  <conditionalFormatting sqref="T30">
    <cfRule type="cellIs" dxfId="3" priority="4" operator="notEqual">
      <formula>"нд"</formula>
    </cfRule>
  </conditionalFormatting>
  <conditionalFormatting sqref="T75 T63 T45 T54 T56 T48 T50 T30 T173 T175 T150 T152 T154 T156 T158 T163 T165 T147 T168 T170 T185">
    <cfRule type="cellIs" dxfId="2" priority="3" operator="notEqual">
      <formula>"нд"</formula>
    </cfRule>
  </conditionalFormatting>
  <conditionalFormatting sqref="W30">
    <cfRule type="cellIs" dxfId="1" priority="2" operator="notEqual">
      <formula>"нд"</formula>
    </cfRule>
  </conditionalFormatting>
  <conditionalFormatting sqref="W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ОС</vt:lpstr>
      <vt:lpstr>'3 ОС'!Область_печати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2021-02-28T16:14:55Z</cp:lastPrinted>
  <dcterms:created xsi:type="dcterms:W3CDTF">2009-07-27T10:10:26Z</dcterms:created>
  <dcterms:modified xsi:type="dcterms:W3CDTF">2021-03-02T11:45:51Z</dcterms:modified>
</cp:coreProperties>
</file>