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45" windowWidth="21270" windowHeight="12780"/>
  </bookViews>
  <sheets>
    <sheet name="12квОсв" sheetId="1" r:id="rId1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'12квОсв'!$A$1:$V$192</definedName>
  </definedNames>
  <calcPr calcId="145621"/>
</workbook>
</file>

<file path=xl/calcChain.xml><?xml version="1.0" encoding="utf-8"?>
<calcChain xmlns="http://schemas.openxmlformats.org/spreadsheetml/2006/main">
  <c r="S141" i="1" l="1"/>
  <c r="S165" i="1"/>
  <c r="S156" i="1" l="1"/>
  <c r="R156" i="1"/>
  <c r="F163" i="1" l="1"/>
  <c r="G163" i="1"/>
  <c r="I163" i="1"/>
  <c r="J163" i="1"/>
  <c r="K163" i="1"/>
  <c r="M163" i="1"/>
  <c r="N163" i="1"/>
  <c r="O163" i="1"/>
  <c r="Q163" i="1"/>
  <c r="R163" i="1"/>
  <c r="S163" i="1"/>
  <c r="D163" i="1"/>
  <c r="E163" i="1"/>
  <c r="E162" i="1" s="1"/>
  <c r="E25" i="1"/>
  <c r="E28" i="1"/>
  <c r="E168" i="1"/>
  <c r="S27" i="1" l="1"/>
  <c r="R27" i="1"/>
  <c r="S25" i="1"/>
  <c r="R25" i="1"/>
  <c r="S23" i="1"/>
  <c r="R23" i="1"/>
  <c r="R21" i="1"/>
  <c r="S32" i="1"/>
  <c r="S31" i="1" s="1"/>
  <c r="S30" i="1" s="1"/>
  <c r="R32" i="1"/>
  <c r="R31" i="1"/>
  <c r="R30" i="1" s="1"/>
  <c r="S34" i="1"/>
  <c r="R34" i="1"/>
  <c r="S36" i="1"/>
  <c r="R36" i="1"/>
  <c r="S39" i="1"/>
  <c r="R39" i="1"/>
  <c r="R38" i="1" s="1"/>
  <c r="S38" i="1"/>
  <c r="S41" i="1"/>
  <c r="R41" i="1"/>
  <c r="S45" i="1"/>
  <c r="R45" i="1"/>
  <c r="S44" i="1"/>
  <c r="S43" i="1" s="1"/>
  <c r="R44" i="1"/>
  <c r="R43" i="1" s="1"/>
  <c r="S47" i="1"/>
  <c r="R47" i="1"/>
  <c r="S49" i="1"/>
  <c r="R49" i="1"/>
  <c r="S51" i="1"/>
  <c r="R51" i="1"/>
  <c r="S52" i="1"/>
  <c r="R52" i="1"/>
  <c r="S54" i="1"/>
  <c r="R54" i="1"/>
  <c r="S56" i="1"/>
  <c r="R56" i="1"/>
  <c r="S59" i="1"/>
  <c r="R59" i="1"/>
  <c r="R58" i="1" s="1"/>
  <c r="S58" i="1"/>
  <c r="S61" i="1"/>
  <c r="R61" i="1"/>
  <c r="S66" i="1"/>
  <c r="S65" i="1" s="1"/>
  <c r="S64" i="1" s="1"/>
  <c r="R66" i="1"/>
  <c r="R65" i="1"/>
  <c r="R64" i="1" s="1"/>
  <c r="S70" i="1"/>
  <c r="S69" i="1" s="1"/>
  <c r="R70" i="1"/>
  <c r="R69" i="1"/>
  <c r="S86" i="1"/>
  <c r="R86" i="1"/>
  <c r="S96" i="1"/>
  <c r="R96" i="1"/>
  <c r="R95" i="1" s="1"/>
  <c r="R94" i="1" s="1"/>
  <c r="S95" i="1"/>
  <c r="S94" i="1" s="1"/>
  <c r="S103" i="1"/>
  <c r="R103" i="1"/>
  <c r="S126" i="1"/>
  <c r="R126" i="1"/>
  <c r="S129" i="1"/>
  <c r="R129" i="1"/>
  <c r="R128" i="1" s="1"/>
  <c r="S131" i="1"/>
  <c r="R131" i="1"/>
  <c r="S133" i="1"/>
  <c r="R133" i="1"/>
  <c r="S135" i="1"/>
  <c r="R135" i="1"/>
  <c r="S137" i="1"/>
  <c r="R137" i="1"/>
  <c r="R140" i="1"/>
  <c r="R139" i="1" s="1"/>
  <c r="S142" i="1"/>
  <c r="R142" i="1"/>
  <c r="S146" i="1"/>
  <c r="R146" i="1"/>
  <c r="S148" i="1"/>
  <c r="R148" i="1"/>
  <c r="S152" i="1"/>
  <c r="R152" i="1"/>
  <c r="S151" i="1"/>
  <c r="S150" i="1" s="1"/>
  <c r="R151" i="1"/>
  <c r="R150" i="1" s="1"/>
  <c r="S155" i="1"/>
  <c r="R155" i="1"/>
  <c r="R154" i="1" s="1"/>
  <c r="S154" i="1"/>
  <c r="S158" i="1"/>
  <c r="R158" i="1"/>
  <c r="R157" i="1" s="1"/>
  <c r="S157" i="1"/>
  <c r="S160" i="1"/>
  <c r="R160" i="1"/>
  <c r="S164" i="1"/>
  <c r="R164" i="1"/>
  <c r="S162" i="1"/>
  <c r="S26" i="1" s="1"/>
  <c r="R162" i="1"/>
  <c r="R26" i="1" s="1"/>
  <c r="S168" i="1"/>
  <c r="R168" i="1"/>
  <c r="S171" i="1"/>
  <c r="R171" i="1"/>
  <c r="S170" i="1"/>
  <c r="R170" i="1"/>
  <c r="S174" i="1"/>
  <c r="R174" i="1"/>
  <c r="S177" i="1"/>
  <c r="S181" i="1"/>
  <c r="R181" i="1"/>
  <c r="S187" i="1"/>
  <c r="S180" i="1" s="1"/>
  <c r="S179" i="1" s="1"/>
  <c r="S28" i="1" s="1"/>
  <c r="S190" i="1"/>
  <c r="R190" i="1"/>
  <c r="S189" i="1"/>
  <c r="R189" i="1"/>
  <c r="S175" i="1"/>
  <c r="R93" i="1"/>
  <c r="R63" i="1" l="1"/>
  <c r="R24" i="1" s="1"/>
  <c r="S22" i="1"/>
  <c r="G190" i="1" l="1"/>
  <c r="G189" i="1" s="1"/>
  <c r="G187" i="1"/>
  <c r="G181" i="1"/>
  <c r="G180" i="1"/>
  <c r="G179" i="1" s="1"/>
  <c r="G28" i="1" s="1"/>
  <c r="G177" i="1"/>
  <c r="G27" i="1" s="1"/>
  <c r="G174" i="1"/>
  <c r="G171" i="1"/>
  <c r="G170" i="1" s="1"/>
  <c r="G168" i="1"/>
  <c r="G164" i="1"/>
  <c r="G160" i="1"/>
  <c r="G158" i="1"/>
  <c r="G157" i="1" s="1"/>
  <c r="G25" i="1" s="1"/>
  <c r="G155" i="1"/>
  <c r="G154" i="1" s="1"/>
  <c r="G152" i="1"/>
  <c r="G151" i="1"/>
  <c r="G148" i="1"/>
  <c r="G146" i="1"/>
  <c r="G142" i="1"/>
  <c r="G140" i="1"/>
  <c r="G137" i="1"/>
  <c r="G135" i="1"/>
  <c r="G133" i="1"/>
  <c r="G131" i="1"/>
  <c r="G129" i="1"/>
  <c r="G126" i="1"/>
  <c r="G103" i="1"/>
  <c r="G96" i="1"/>
  <c r="G86" i="1"/>
  <c r="G70" i="1"/>
  <c r="G69" i="1" s="1"/>
  <c r="G66" i="1"/>
  <c r="G65" i="1" s="1"/>
  <c r="G61" i="1"/>
  <c r="G59" i="1"/>
  <c r="G58" i="1" s="1"/>
  <c r="G56" i="1"/>
  <c r="G54" i="1"/>
  <c r="G52" i="1"/>
  <c r="G49" i="1"/>
  <c r="G47" i="1"/>
  <c r="G45" i="1"/>
  <c r="G41" i="1"/>
  <c r="G39" i="1"/>
  <c r="G38" i="1" s="1"/>
  <c r="G36" i="1"/>
  <c r="G34" i="1"/>
  <c r="G32" i="1"/>
  <c r="F190" i="1"/>
  <c r="F189" i="1" s="1"/>
  <c r="F187" i="1"/>
  <c r="F181" i="1"/>
  <c r="F180" i="1"/>
  <c r="F179" i="1" s="1"/>
  <c r="F28" i="1" s="1"/>
  <c r="F177" i="1"/>
  <c r="F27" i="1" s="1"/>
  <c r="F176" i="1"/>
  <c r="F175" i="1"/>
  <c r="F174" i="1" s="1"/>
  <c r="F170" i="1" s="1"/>
  <c r="F171" i="1"/>
  <c r="F168" i="1"/>
  <c r="F167" i="1"/>
  <c r="F166" i="1"/>
  <c r="F165" i="1"/>
  <c r="F164" i="1" s="1"/>
  <c r="F160" i="1"/>
  <c r="F158" i="1"/>
  <c r="F157" i="1"/>
  <c r="F156" i="1"/>
  <c r="F155" i="1" s="1"/>
  <c r="F154" i="1" s="1"/>
  <c r="F152" i="1"/>
  <c r="F151" i="1"/>
  <c r="F150" i="1" s="1"/>
  <c r="F148" i="1"/>
  <c r="F146" i="1"/>
  <c r="F145" i="1"/>
  <c r="F142" i="1" s="1"/>
  <c r="F144" i="1"/>
  <c r="F140" i="1"/>
  <c r="F137" i="1"/>
  <c r="F135" i="1"/>
  <c r="F133" i="1"/>
  <c r="F131" i="1"/>
  <c r="F129" i="1"/>
  <c r="F126" i="1"/>
  <c r="F123" i="1"/>
  <c r="F122" i="1"/>
  <c r="F120" i="1"/>
  <c r="F118" i="1"/>
  <c r="F114" i="1"/>
  <c r="F113" i="1"/>
  <c r="F108" i="1"/>
  <c r="F107" i="1"/>
  <c r="F106" i="1"/>
  <c r="F104" i="1"/>
  <c r="F103" i="1" s="1"/>
  <c r="F102" i="1"/>
  <c r="F101" i="1"/>
  <c r="F100" i="1"/>
  <c r="F96" i="1"/>
  <c r="F93" i="1"/>
  <c r="F92" i="1"/>
  <c r="F91" i="1"/>
  <c r="F90" i="1"/>
  <c r="F89" i="1"/>
  <c r="F88" i="1"/>
  <c r="F87" i="1"/>
  <c r="F86" i="1"/>
  <c r="F84" i="1"/>
  <c r="F83" i="1"/>
  <c r="F82" i="1"/>
  <c r="F81" i="1"/>
  <c r="F80" i="1"/>
  <c r="F79" i="1"/>
  <c r="F78" i="1"/>
  <c r="F77" i="1"/>
  <c r="F76" i="1"/>
  <c r="F75" i="1"/>
  <c r="F74" i="1"/>
  <c r="F73" i="1"/>
  <c r="F70" i="1" s="1"/>
  <c r="F72" i="1"/>
  <c r="F71" i="1"/>
  <c r="F68" i="1"/>
  <c r="F67" i="1"/>
  <c r="F66" i="1"/>
  <c r="F65" i="1"/>
  <c r="F61" i="1"/>
  <c r="F59" i="1"/>
  <c r="F58" i="1" s="1"/>
  <c r="F56" i="1"/>
  <c r="F54" i="1"/>
  <c r="F52" i="1"/>
  <c r="F51" i="1" s="1"/>
  <c r="F49" i="1"/>
  <c r="F47" i="1"/>
  <c r="F45" i="1"/>
  <c r="F44" i="1" s="1"/>
  <c r="F43" i="1" s="1"/>
  <c r="F41" i="1"/>
  <c r="F39" i="1"/>
  <c r="F38" i="1" s="1"/>
  <c r="F36" i="1"/>
  <c r="F34" i="1"/>
  <c r="F32" i="1"/>
  <c r="F31" i="1" s="1"/>
  <c r="F25" i="1"/>
  <c r="D190" i="1"/>
  <c r="D189" i="1" s="1"/>
  <c r="D187" i="1"/>
  <c r="D181" i="1"/>
  <c r="D180" i="1"/>
  <c r="D179" i="1" s="1"/>
  <c r="D28" i="1" s="1"/>
  <c r="D177" i="1"/>
  <c r="D27" i="1" s="1"/>
  <c r="D176" i="1"/>
  <c r="D175" i="1"/>
  <c r="D174" i="1" s="1"/>
  <c r="D171" i="1"/>
  <c r="D169" i="1"/>
  <c r="D168" i="1" s="1"/>
  <c r="D167" i="1"/>
  <c r="D166" i="1"/>
  <c r="D165" i="1"/>
  <c r="D164" i="1" s="1"/>
  <c r="D160" i="1"/>
  <c r="D158" i="1"/>
  <c r="D157" i="1"/>
  <c r="D25" i="1" s="1"/>
  <c r="D156" i="1"/>
  <c r="D155" i="1" s="1"/>
  <c r="D154" i="1" s="1"/>
  <c r="D152" i="1"/>
  <c r="D151" i="1"/>
  <c r="D148" i="1"/>
  <c r="D146" i="1"/>
  <c r="D145" i="1"/>
  <c r="D142" i="1" s="1"/>
  <c r="D144" i="1"/>
  <c r="D143" i="1"/>
  <c r="D141" i="1"/>
  <c r="D140" i="1" s="1"/>
  <c r="D139" i="1" s="1"/>
  <c r="D128" i="1" s="1"/>
  <c r="D137" i="1"/>
  <c r="D135" i="1"/>
  <c r="D133" i="1"/>
  <c r="D131" i="1"/>
  <c r="D129" i="1"/>
  <c r="D126" i="1"/>
  <c r="D123" i="1"/>
  <c r="D122" i="1"/>
  <c r="D120" i="1"/>
  <c r="D118" i="1"/>
  <c r="D114" i="1"/>
  <c r="D113" i="1"/>
  <c r="D110" i="1"/>
  <c r="D108" i="1"/>
  <c r="D107" i="1"/>
  <c r="D106" i="1"/>
  <c r="D104" i="1"/>
  <c r="D103" i="1" s="1"/>
  <c r="D102" i="1"/>
  <c r="D101" i="1"/>
  <c r="D100" i="1"/>
  <c r="D97" i="1"/>
  <c r="D96" i="1" s="1"/>
  <c r="D95" i="1" s="1"/>
  <c r="D94" i="1" s="1"/>
  <c r="D93" i="1"/>
  <c r="D92" i="1"/>
  <c r="D91" i="1"/>
  <c r="D90" i="1"/>
  <c r="D89" i="1"/>
  <c r="D88" i="1"/>
  <c r="D87" i="1"/>
  <c r="D86" i="1"/>
  <c r="D84" i="1"/>
  <c r="D83" i="1"/>
  <c r="D82" i="1"/>
  <c r="D81" i="1"/>
  <c r="D80" i="1"/>
  <c r="D79" i="1"/>
  <c r="D78" i="1"/>
  <c r="D77" i="1"/>
  <c r="D76" i="1"/>
  <c r="D75" i="1"/>
  <c r="D74" i="1"/>
  <c r="D73" i="1"/>
  <c r="D70" i="1" s="1"/>
  <c r="D72" i="1"/>
  <c r="D71" i="1"/>
  <c r="D68" i="1"/>
  <c r="D67" i="1"/>
  <c r="D66" i="1"/>
  <c r="D65" i="1"/>
  <c r="D61" i="1"/>
  <c r="D59" i="1"/>
  <c r="D56" i="1"/>
  <c r="D54" i="1"/>
  <c r="D52" i="1"/>
  <c r="D51" i="1" s="1"/>
  <c r="D49" i="1"/>
  <c r="D47" i="1"/>
  <c r="D45" i="1"/>
  <c r="D44" i="1" s="1"/>
  <c r="D41" i="1"/>
  <c r="D39" i="1"/>
  <c r="D36" i="1"/>
  <c r="D34" i="1"/>
  <c r="D32" i="1"/>
  <c r="D31" i="1" s="1"/>
  <c r="E27" i="1"/>
  <c r="E31" i="1"/>
  <c r="E32" i="1"/>
  <c r="E34" i="1"/>
  <c r="E36" i="1"/>
  <c r="E38" i="1"/>
  <c r="E39" i="1"/>
  <c r="E41" i="1"/>
  <c r="E44" i="1"/>
  <c r="E43" i="1" s="1"/>
  <c r="E45" i="1"/>
  <c r="E47" i="1"/>
  <c r="E49" i="1"/>
  <c r="E51" i="1"/>
  <c r="E52" i="1"/>
  <c r="E54" i="1"/>
  <c r="E56" i="1"/>
  <c r="E58" i="1"/>
  <c r="E59" i="1"/>
  <c r="E61" i="1"/>
  <c r="E65" i="1"/>
  <c r="E66" i="1"/>
  <c r="E70" i="1"/>
  <c r="E69" i="1" s="1"/>
  <c r="E64" i="1" s="1"/>
  <c r="E86" i="1"/>
  <c r="E96" i="1"/>
  <c r="E103" i="1"/>
  <c r="E126" i="1"/>
  <c r="E129" i="1"/>
  <c r="E131" i="1"/>
  <c r="E133" i="1"/>
  <c r="E135" i="1"/>
  <c r="E137" i="1"/>
  <c r="E140" i="1"/>
  <c r="E142" i="1"/>
  <c r="E139" i="1" s="1"/>
  <c r="E146" i="1"/>
  <c r="E148" i="1"/>
  <c r="E151" i="1"/>
  <c r="E150" i="1" s="1"/>
  <c r="E152" i="1"/>
  <c r="E154" i="1"/>
  <c r="E155" i="1"/>
  <c r="E158" i="1"/>
  <c r="E157" i="1" s="1"/>
  <c r="E160" i="1"/>
  <c r="E164" i="1"/>
  <c r="E171" i="1"/>
  <c r="E170" i="1" s="1"/>
  <c r="E174" i="1"/>
  <c r="E177" i="1"/>
  <c r="E180" i="1"/>
  <c r="E179" i="1" s="1"/>
  <c r="E181" i="1"/>
  <c r="E187" i="1"/>
  <c r="E190" i="1"/>
  <c r="E189" i="1" s="1"/>
  <c r="G139" i="1" l="1"/>
  <c r="G128" i="1" s="1"/>
  <c r="F95" i="1"/>
  <c r="F94" i="1" s="1"/>
  <c r="F139" i="1"/>
  <c r="F128" i="1" s="1"/>
  <c r="E95" i="1"/>
  <c r="E94" i="1" s="1"/>
  <c r="E21" i="1"/>
  <c r="E128" i="1"/>
  <c r="G31" i="1"/>
  <c r="G51" i="1"/>
  <c r="G22" i="1"/>
  <c r="G150" i="1"/>
  <c r="G44" i="1"/>
  <c r="G43" i="1" s="1"/>
  <c r="G95" i="1"/>
  <c r="G94" i="1" s="1"/>
  <c r="G162" i="1"/>
  <c r="G26" i="1" s="1"/>
  <c r="G30" i="1"/>
  <c r="G23" i="1" s="1"/>
  <c r="G64" i="1"/>
  <c r="G21" i="1"/>
  <c r="F30" i="1"/>
  <c r="F23" i="1" s="1"/>
  <c r="F162" i="1"/>
  <c r="F26" i="1" s="1"/>
  <c r="F64" i="1"/>
  <c r="F69" i="1"/>
  <c r="F21" i="1"/>
  <c r="F22" i="1"/>
  <c r="D162" i="1"/>
  <c r="D26" i="1" s="1"/>
  <c r="D170" i="1"/>
  <c r="D38" i="1"/>
  <c r="D58" i="1"/>
  <c r="D150" i="1"/>
  <c r="D43" i="1"/>
  <c r="D64" i="1"/>
  <c r="D63" i="1" s="1"/>
  <c r="D24" i="1" s="1"/>
  <c r="D21" i="1"/>
  <c r="D69" i="1"/>
  <c r="D22" i="1"/>
  <c r="E26" i="1"/>
  <c r="E30" i="1"/>
  <c r="E23" i="1" s="1"/>
  <c r="E22" i="1"/>
  <c r="U192" i="1"/>
  <c r="U191" i="1"/>
  <c r="U190" i="1"/>
  <c r="U189" i="1"/>
  <c r="U186" i="1"/>
  <c r="U185" i="1"/>
  <c r="U183" i="1"/>
  <c r="U178" i="1"/>
  <c r="U177" i="1"/>
  <c r="U176" i="1"/>
  <c r="U173" i="1"/>
  <c r="U167" i="1"/>
  <c r="U161" i="1"/>
  <c r="U160" i="1"/>
  <c r="U159" i="1"/>
  <c r="U158" i="1"/>
  <c r="U157" i="1"/>
  <c r="U153" i="1"/>
  <c r="U152" i="1"/>
  <c r="U151" i="1"/>
  <c r="U149" i="1"/>
  <c r="U148" i="1"/>
  <c r="U147" i="1"/>
  <c r="U146" i="1"/>
  <c r="U138" i="1"/>
  <c r="U137" i="1"/>
  <c r="U136" i="1"/>
  <c r="U135" i="1"/>
  <c r="U134" i="1"/>
  <c r="U133" i="1"/>
  <c r="U132" i="1"/>
  <c r="U131" i="1"/>
  <c r="U130" i="1"/>
  <c r="U129" i="1"/>
  <c r="U127" i="1"/>
  <c r="U126" i="1"/>
  <c r="U70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7" i="1"/>
  <c r="U25" i="1"/>
  <c r="U23" i="1"/>
  <c r="T23" i="1"/>
  <c r="T25" i="1"/>
  <c r="T27" i="1"/>
  <c r="T30" i="1"/>
  <c r="T31" i="1"/>
  <c r="T32" i="1"/>
  <c r="R33" i="1"/>
  <c r="S33" i="1"/>
  <c r="T33" i="1"/>
  <c r="T34" i="1"/>
  <c r="R35" i="1"/>
  <c r="S35" i="1"/>
  <c r="T35" i="1"/>
  <c r="T36" i="1"/>
  <c r="R37" i="1"/>
  <c r="S37" i="1"/>
  <c r="T37" i="1"/>
  <c r="T38" i="1"/>
  <c r="T39" i="1"/>
  <c r="R40" i="1"/>
  <c r="S40" i="1"/>
  <c r="T40" i="1"/>
  <c r="T41" i="1"/>
  <c r="R42" i="1"/>
  <c r="S42" i="1"/>
  <c r="T42" i="1"/>
  <c r="T43" i="1"/>
  <c r="T44" i="1"/>
  <c r="T45" i="1"/>
  <c r="R46" i="1"/>
  <c r="S46" i="1"/>
  <c r="T46" i="1"/>
  <c r="T47" i="1"/>
  <c r="R48" i="1"/>
  <c r="S48" i="1"/>
  <c r="T48" i="1"/>
  <c r="T49" i="1"/>
  <c r="R50" i="1"/>
  <c r="S50" i="1"/>
  <c r="T50" i="1"/>
  <c r="T51" i="1"/>
  <c r="T52" i="1"/>
  <c r="R53" i="1"/>
  <c r="S53" i="1"/>
  <c r="T53" i="1"/>
  <c r="T54" i="1"/>
  <c r="R55" i="1"/>
  <c r="S55" i="1"/>
  <c r="T55" i="1"/>
  <c r="T56" i="1"/>
  <c r="R57" i="1"/>
  <c r="S57" i="1"/>
  <c r="T57" i="1"/>
  <c r="T58" i="1"/>
  <c r="T59" i="1"/>
  <c r="R60" i="1"/>
  <c r="S60" i="1"/>
  <c r="T60" i="1"/>
  <c r="T61" i="1"/>
  <c r="R62" i="1"/>
  <c r="S62" i="1"/>
  <c r="T62" i="1"/>
  <c r="R67" i="1"/>
  <c r="S67" i="1"/>
  <c r="R68" i="1"/>
  <c r="S68" i="1"/>
  <c r="T70" i="1"/>
  <c r="R71" i="1"/>
  <c r="S71" i="1"/>
  <c r="T71" i="1"/>
  <c r="U71" i="1"/>
  <c r="R72" i="1"/>
  <c r="S72" i="1"/>
  <c r="T72" i="1"/>
  <c r="U72" i="1"/>
  <c r="R73" i="1"/>
  <c r="S73" i="1"/>
  <c r="T73" i="1"/>
  <c r="U73" i="1"/>
  <c r="R74" i="1"/>
  <c r="S74" i="1"/>
  <c r="T74" i="1"/>
  <c r="U74" i="1"/>
  <c r="R75" i="1"/>
  <c r="S75" i="1"/>
  <c r="T75" i="1"/>
  <c r="U75" i="1"/>
  <c r="R76" i="1"/>
  <c r="S76" i="1"/>
  <c r="T76" i="1"/>
  <c r="U76" i="1"/>
  <c r="R77" i="1"/>
  <c r="S77" i="1"/>
  <c r="T77" i="1"/>
  <c r="U77" i="1"/>
  <c r="R78" i="1"/>
  <c r="S78" i="1"/>
  <c r="T78" i="1"/>
  <c r="U78" i="1"/>
  <c r="R79" i="1"/>
  <c r="S79" i="1"/>
  <c r="T79" i="1"/>
  <c r="U79" i="1"/>
  <c r="R80" i="1"/>
  <c r="S80" i="1"/>
  <c r="T80" i="1"/>
  <c r="U80" i="1"/>
  <c r="R81" i="1"/>
  <c r="S81" i="1"/>
  <c r="T81" i="1"/>
  <c r="U81" i="1"/>
  <c r="R82" i="1"/>
  <c r="S82" i="1"/>
  <c r="T82" i="1"/>
  <c r="U82" i="1"/>
  <c r="R83" i="1"/>
  <c r="S83" i="1"/>
  <c r="T83" i="1"/>
  <c r="U83" i="1"/>
  <c r="R84" i="1"/>
  <c r="S84" i="1"/>
  <c r="T84" i="1"/>
  <c r="U84" i="1"/>
  <c r="R85" i="1"/>
  <c r="S85" i="1"/>
  <c r="T85" i="1"/>
  <c r="U85" i="1"/>
  <c r="R87" i="1"/>
  <c r="S87" i="1"/>
  <c r="T87" i="1"/>
  <c r="U87" i="1"/>
  <c r="R88" i="1"/>
  <c r="S88" i="1"/>
  <c r="T88" i="1"/>
  <c r="U88" i="1"/>
  <c r="R89" i="1"/>
  <c r="S89" i="1"/>
  <c r="R90" i="1"/>
  <c r="S90" i="1"/>
  <c r="R91" i="1"/>
  <c r="S91" i="1"/>
  <c r="R92" i="1"/>
  <c r="S92" i="1"/>
  <c r="S93" i="1"/>
  <c r="R98" i="1"/>
  <c r="S98" i="1"/>
  <c r="T98" i="1"/>
  <c r="U98" i="1"/>
  <c r="R99" i="1"/>
  <c r="S99" i="1"/>
  <c r="T99" i="1"/>
  <c r="U99" i="1"/>
  <c r="R100" i="1"/>
  <c r="S100" i="1"/>
  <c r="T100" i="1"/>
  <c r="U100" i="1"/>
  <c r="R101" i="1"/>
  <c r="S101" i="1"/>
  <c r="T101" i="1"/>
  <c r="U101" i="1"/>
  <c r="R102" i="1"/>
  <c r="S102" i="1"/>
  <c r="T102" i="1"/>
  <c r="U102" i="1"/>
  <c r="R104" i="1"/>
  <c r="S104" i="1"/>
  <c r="T104" i="1"/>
  <c r="U104" i="1"/>
  <c r="R105" i="1"/>
  <c r="S105" i="1"/>
  <c r="R106" i="1"/>
  <c r="S106" i="1"/>
  <c r="R107" i="1"/>
  <c r="S107" i="1"/>
  <c r="T107" i="1"/>
  <c r="U107" i="1"/>
  <c r="R108" i="1"/>
  <c r="S108" i="1"/>
  <c r="T108" i="1"/>
  <c r="U108" i="1"/>
  <c r="R109" i="1"/>
  <c r="S109" i="1"/>
  <c r="T109" i="1"/>
  <c r="U109" i="1"/>
  <c r="R111" i="1"/>
  <c r="S111" i="1"/>
  <c r="T111" i="1"/>
  <c r="U111" i="1"/>
  <c r="R112" i="1"/>
  <c r="S112" i="1"/>
  <c r="T112" i="1"/>
  <c r="U112" i="1"/>
  <c r="R113" i="1"/>
  <c r="S113" i="1"/>
  <c r="T113" i="1"/>
  <c r="U113" i="1"/>
  <c r="R114" i="1"/>
  <c r="S114" i="1"/>
  <c r="T114" i="1"/>
  <c r="U114" i="1"/>
  <c r="R115" i="1"/>
  <c r="S115" i="1"/>
  <c r="T115" i="1"/>
  <c r="U115" i="1"/>
  <c r="R116" i="1"/>
  <c r="S116" i="1"/>
  <c r="T116" i="1"/>
  <c r="U116" i="1"/>
  <c r="R117" i="1"/>
  <c r="S117" i="1"/>
  <c r="T117" i="1"/>
  <c r="U117" i="1"/>
  <c r="R118" i="1"/>
  <c r="S118" i="1"/>
  <c r="T118" i="1"/>
  <c r="U118" i="1"/>
  <c r="R119" i="1"/>
  <c r="S119" i="1"/>
  <c r="T119" i="1"/>
  <c r="U119" i="1"/>
  <c r="R120" i="1"/>
  <c r="S120" i="1"/>
  <c r="T120" i="1"/>
  <c r="U120" i="1"/>
  <c r="R121" i="1"/>
  <c r="S121" i="1"/>
  <c r="T121" i="1"/>
  <c r="U121" i="1"/>
  <c r="R122" i="1"/>
  <c r="S122" i="1"/>
  <c r="T122" i="1"/>
  <c r="U122" i="1"/>
  <c r="R123" i="1"/>
  <c r="S123" i="1"/>
  <c r="T123" i="1"/>
  <c r="U123" i="1"/>
  <c r="R124" i="1"/>
  <c r="S124" i="1"/>
  <c r="T124" i="1"/>
  <c r="U124" i="1"/>
  <c r="R125" i="1"/>
  <c r="S125" i="1"/>
  <c r="T125" i="1"/>
  <c r="U125" i="1"/>
  <c r="T126" i="1"/>
  <c r="R127" i="1"/>
  <c r="S127" i="1"/>
  <c r="T127" i="1"/>
  <c r="T129" i="1"/>
  <c r="R130" i="1"/>
  <c r="S130" i="1"/>
  <c r="T130" i="1"/>
  <c r="T131" i="1"/>
  <c r="R132" i="1"/>
  <c r="S132" i="1"/>
  <c r="T132" i="1"/>
  <c r="T133" i="1"/>
  <c r="R134" i="1"/>
  <c r="S134" i="1"/>
  <c r="T134" i="1"/>
  <c r="T135" i="1"/>
  <c r="R136" i="1"/>
  <c r="S136" i="1"/>
  <c r="T136" i="1"/>
  <c r="T137" i="1"/>
  <c r="R138" i="1"/>
  <c r="S138" i="1"/>
  <c r="T138" i="1"/>
  <c r="R144" i="1"/>
  <c r="S144" i="1"/>
  <c r="R145" i="1"/>
  <c r="S145" i="1"/>
  <c r="T145" i="1"/>
  <c r="U145" i="1"/>
  <c r="T146" i="1"/>
  <c r="R147" i="1"/>
  <c r="S147" i="1"/>
  <c r="T147" i="1"/>
  <c r="T148" i="1"/>
  <c r="R149" i="1"/>
  <c r="S149" i="1"/>
  <c r="T149" i="1"/>
  <c r="T151" i="1"/>
  <c r="T152" i="1"/>
  <c r="R153" i="1"/>
  <c r="S153" i="1"/>
  <c r="T153" i="1"/>
  <c r="T157" i="1"/>
  <c r="T158" i="1"/>
  <c r="R159" i="1"/>
  <c r="S159" i="1"/>
  <c r="T159" i="1"/>
  <c r="T160" i="1"/>
  <c r="R161" i="1"/>
  <c r="S161" i="1"/>
  <c r="T161" i="1"/>
  <c r="R165" i="1"/>
  <c r="R166" i="1"/>
  <c r="S166" i="1"/>
  <c r="T166" i="1"/>
  <c r="U166" i="1"/>
  <c r="R167" i="1"/>
  <c r="S167" i="1"/>
  <c r="T167" i="1"/>
  <c r="R172" i="1"/>
  <c r="S172" i="1"/>
  <c r="R173" i="1"/>
  <c r="S173" i="1"/>
  <c r="T173" i="1"/>
  <c r="R175" i="1"/>
  <c r="R176" i="1"/>
  <c r="S176" i="1"/>
  <c r="T176" i="1"/>
  <c r="R177" i="1"/>
  <c r="T177" i="1"/>
  <c r="R178" i="1"/>
  <c r="S178" i="1"/>
  <c r="T178" i="1"/>
  <c r="R182" i="1"/>
  <c r="S182" i="1"/>
  <c r="R183" i="1"/>
  <c r="S183" i="1"/>
  <c r="T183" i="1"/>
  <c r="R184" i="1"/>
  <c r="S184" i="1"/>
  <c r="R185" i="1"/>
  <c r="S185" i="1"/>
  <c r="T185" i="1"/>
  <c r="R186" i="1"/>
  <c r="S186" i="1"/>
  <c r="T186" i="1"/>
  <c r="T189" i="1"/>
  <c r="T190" i="1"/>
  <c r="R191" i="1"/>
  <c r="S191" i="1"/>
  <c r="T191" i="1"/>
  <c r="R192" i="1"/>
  <c r="S192" i="1"/>
  <c r="T192" i="1"/>
  <c r="P190" i="1"/>
  <c r="P189" i="1"/>
  <c r="P187" i="1"/>
  <c r="P181" i="1"/>
  <c r="P180" i="1" s="1"/>
  <c r="P179" i="1" s="1"/>
  <c r="P28" i="1" s="1"/>
  <c r="P177" i="1"/>
  <c r="P174" i="1"/>
  <c r="P171" i="1"/>
  <c r="P168" i="1"/>
  <c r="P164" i="1"/>
  <c r="P163" i="1" s="1"/>
  <c r="P160" i="1"/>
  <c r="P158" i="1"/>
  <c r="P157" i="1" s="1"/>
  <c r="P25" i="1" s="1"/>
  <c r="P155" i="1"/>
  <c r="P154" i="1"/>
  <c r="P150" i="1" s="1"/>
  <c r="P152" i="1"/>
  <c r="P151" i="1"/>
  <c r="P148" i="1"/>
  <c r="P146" i="1"/>
  <c r="P142" i="1"/>
  <c r="P140" i="1"/>
  <c r="P137" i="1"/>
  <c r="P135" i="1"/>
  <c r="P133" i="1"/>
  <c r="P131" i="1"/>
  <c r="P129" i="1"/>
  <c r="P126" i="1"/>
  <c r="P103" i="1"/>
  <c r="P96" i="1"/>
  <c r="P95" i="1" s="1"/>
  <c r="P94" i="1" s="1"/>
  <c r="P86" i="1"/>
  <c r="P70" i="1"/>
  <c r="P69" i="1" s="1"/>
  <c r="P66" i="1"/>
  <c r="P65" i="1"/>
  <c r="P64" i="1" s="1"/>
  <c r="P61" i="1"/>
  <c r="P59" i="1"/>
  <c r="P58" i="1" s="1"/>
  <c r="P56" i="1"/>
  <c r="P54" i="1"/>
  <c r="P52" i="1"/>
  <c r="P51" i="1" s="1"/>
  <c r="P49" i="1"/>
  <c r="P47" i="1"/>
  <c r="P45" i="1"/>
  <c r="P44" i="1" s="1"/>
  <c r="P43" i="1" s="1"/>
  <c r="P41" i="1"/>
  <c r="P39" i="1"/>
  <c r="P38" i="1" s="1"/>
  <c r="P36" i="1"/>
  <c r="P34" i="1"/>
  <c r="P32" i="1"/>
  <c r="P31" i="1" s="1"/>
  <c r="P27" i="1"/>
  <c r="N190" i="1"/>
  <c r="N189" i="1"/>
  <c r="N187" i="1"/>
  <c r="N181" i="1"/>
  <c r="N180" i="1" s="1"/>
  <c r="N179" i="1" s="1"/>
  <c r="N28" i="1" s="1"/>
  <c r="N177" i="1"/>
  <c r="N174" i="1"/>
  <c r="N171" i="1"/>
  <c r="N170" i="1" s="1"/>
  <c r="N168" i="1"/>
  <c r="N164" i="1"/>
  <c r="N160" i="1"/>
  <c r="N158" i="1"/>
  <c r="N157" i="1" s="1"/>
  <c r="N25" i="1" s="1"/>
  <c r="N155" i="1"/>
  <c r="N154" i="1" s="1"/>
  <c r="N152" i="1"/>
  <c r="N151" i="1"/>
  <c r="N148" i="1"/>
  <c r="N146" i="1"/>
  <c r="N142" i="1"/>
  <c r="N140" i="1"/>
  <c r="N139" i="1"/>
  <c r="N137" i="1"/>
  <c r="N135" i="1"/>
  <c r="N133" i="1"/>
  <c r="N131" i="1"/>
  <c r="N129" i="1"/>
  <c r="N126" i="1"/>
  <c r="N103" i="1"/>
  <c r="N96" i="1"/>
  <c r="N86" i="1"/>
  <c r="N70" i="1"/>
  <c r="N69" i="1" s="1"/>
  <c r="N66" i="1"/>
  <c r="N65" i="1" s="1"/>
  <c r="N64" i="1" s="1"/>
  <c r="N61" i="1"/>
  <c r="N59" i="1"/>
  <c r="N58" i="1" s="1"/>
  <c r="N56" i="1"/>
  <c r="N54" i="1"/>
  <c r="N52" i="1"/>
  <c r="N51" i="1" s="1"/>
  <c r="N49" i="1"/>
  <c r="N47" i="1"/>
  <c r="N45" i="1"/>
  <c r="N44" i="1" s="1"/>
  <c r="N43" i="1" s="1"/>
  <c r="N41" i="1"/>
  <c r="N39" i="1"/>
  <c r="N38" i="1" s="1"/>
  <c r="N36" i="1"/>
  <c r="N34" i="1"/>
  <c r="N32" i="1"/>
  <c r="N31" i="1" s="1"/>
  <c r="N27" i="1"/>
  <c r="L190" i="1"/>
  <c r="L189" i="1"/>
  <c r="L187" i="1"/>
  <c r="L181" i="1"/>
  <c r="L180" i="1" s="1"/>
  <c r="L179" i="1" s="1"/>
  <c r="L28" i="1" s="1"/>
  <c r="L177" i="1"/>
  <c r="L174" i="1"/>
  <c r="L171" i="1"/>
  <c r="L170" i="1" s="1"/>
  <c r="L168" i="1"/>
  <c r="L164" i="1"/>
  <c r="L163" i="1" s="1"/>
  <c r="L160" i="1"/>
  <c r="L158" i="1"/>
  <c r="L157" i="1" s="1"/>
  <c r="L25" i="1" s="1"/>
  <c r="L155" i="1"/>
  <c r="L154" i="1" s="1"/>
  <c r="L152" i="1"/>
  <c r="L151" i="1"/>
  <c r="L148" i="1"/>
  <c r="L146" i="1"/>
  <c r="L142" i="1"/>
  <c r="L140" i="1"/>
  <c r="L139" i="1" s="1"/>
  <c r="L137" i="1"/>
  <c r="L135" i="1"/>
  <c r="L133" i="1"/>
  <c r="L131" i="1"/>
  <c r="L129" i="1"/>
  <c r="L126" i="1"/>
  <c r="L103" i="1"/>
  <c r="L96" i="1"/>
  <c r="L95" i="1" s="1"/>
  <c r="L94" i="1" s="1"/>
  <c r="L86" i="1"/>
  <c r="L70" i="1"/>
  <c r="L69" i="1" s="1"/>
  <c r="L66" i="1"/>
  <c r="L65" i="1" s="1"/>
  <c r="L61" i="1"/>
  <c r="L59" i="1"/>
  <c r="L58" i="1"/>
  <c r="L56" i="1"/>
  <c r="L54" i="1"/>
  <c r="L52" i="1"/>
  <c r="L51" i="1"/>
  <c r="L49" i="1"/>
  <c r="L47" i="1"/>
  <c r="L45" i="1"/>
  <c r="L44" i="1"/>
  <c r="L43" i="1" s="1"/>
  <c r="L41" i="1"/>
  <c r="L39" i="1"/>
  <c r="L38" i="1"/>
  <c r="L36" i="1"/>
  <c r="L34" i="1"/>
  <c r="L32" i="1"/>
  <c r="L31" i="1"/>
  <c r="L27" i="1"/>
  <c r="I192" i="1"/>
  <c r="H192" i="1"/>
  <c r="I191" i="1"/>
  <c r="H191" i="1"/>
  <c r="Q190" i="1"/>
  <c r="O190" i="1"/>
  <c r="M190" i="1"/>
  <c r="K190" i="1"/>
  <c r="J190" i="1"/>
  <c r="J189" i="1" s="1"/>
  <c r="I190" i="1"/>
  <c r="Q189" i="1"/>
  <c r="O189" i="1"/>
  <c r="M189" i="1"/>
  <c r="K189" i="1"/>
  <c r="I189" i="1"/>
  <c r="I188" i="1"/>
  <c r="R188" i="1" s="1"/>
  <c r="R187" i="1" s="1"/>
  <c r="H188" i="1"/>
  <c r="H187" i="1" s="1"/>
  <c r="Q187" i="1"/>
  <c r="O187" i="1"/>
  <c r="M187" i="1"/>
  <c r="K187" i="1"/>
  <c r="J187" i="1"/>
  <c r="I186" i="1"/>
  <c r="H186" i="1"/>
  <c r="I185" i="1"/>
  <c r="H185" i="1"/>
  <c r="I184" i="1"/>
  <c r="H184" i="1"/>
  <c r="T184" i="1" s="1"/>
  <c r="I183" i="1"/>
  <c r="H183" i="1"/>
  <c r="I182" i="1"/>
  <c r="H182" i="1"/>
  <c r="H181" i="1" s="1"/>
  <c r="T181" i="1" s="1"/>
  <c r="Q181" i="1"/>
  <c r="O181" i="1"/>
  <c r="M181" i="1"/>
  <c r="K181" i="1"/>
  <c r="J181" i="1"/>
  <c r="I181" i="1"/>
  <c r="Q180" i="1"/>
  <c r="O180" i="1"/>
  <c r="O179" i="1" s="1"/>
  <c r="O28" i="1" s="1"/>
  <c r="M180" i="1"/>
  <c r="M179" i="1" s="1"/>
  <c r="M28" i="1" s="1"/>
  <c r="K180" i="1"/>
  <c r="K179" i="1" s="1"/>
  <c r="K28" i="1" s="1"/>
  <c r="J180" i="1"/>
  <c r="I178" i="1"/>
  <c r="H178" i="1"/>
  <c r="H177" i="1" s="1"/>
  <c r="H27" i="1" s="1"/>
  <c r="Q177" i="1"/>
  <c r="O177" i="1"/>
  <c r="M177" i="1"/>
  <c r="K177" i="1"/>
  <c r="J177" i="1"/>
  <c r="I177" i="1"/>
  <c r="I176" i="1"/>
  <c r="H176" i="1"/>
  <c r="I175" i="1"/>
  <c r="Q174" i="1"/>
  <c r="O174" i="1"/>
  <c r="M174" i="1"/>
  <c r="K174" i="1"/>
  <c r="J174" i="1"/>
  <c r="J170" i="1" s="1"/>
  <c r="I174" i="1"/>
  <c r="I173" i="1"/>
  <c r="H173" i="1"/>
  <c r="I172" i="1"/>
  <c r="H172" i="1"/>
  <c r="T172" i="1" s="1"/>
  <c r="Q171" i="1"/>
  <c r="O171" i="1"/>
  <c r="M171" i="1"/>
  <c r="K171" i="1"/>
  <c r="J171" i="1"/>
  <c r="I171" i="1"/>
  <c r="Q170" i="1"/>
  <c r="O170" i="1"/>
  <c r="M170" i="1"/>
  <c r="K170" i="1"/>
  <c r="I170" i="1"/>
  <c r="I169" i="1"/>
  <c r="H169" i="1"/>
  <c r="H168" i="1" s="1"/>
  <c r="Q168" i="1"/>
  <c r="Q162" i="1" s="1"/>
  <c r="Q26" i="1" s="1"/>
  <c r="O168" i="1"/>
  <c r="M168" i="1"/>
  <c r="K168" i="1"/>
  <c r="J168" i="1"/>
  <c r="I167" i="1"/>
  <c r="H167" i="1"/>
  <c r="I166" i="1"/>
  <c r="H166" i="1"/>
  <c r="I165" i="1"/>
  <c r="H165" i="1"/>
  <c r="Q164" i="1"/>
  <c r="O164" i="1"/>
  <c r="M164" i="1"/>
  <c r="K164" i="1"/>
  <c r="J164" i="1"/>
  <c r="I164" i="1"/>
  <c r="I161" i="1"/>
  <c r="H161" i="1"/>
  <c r="H160" i="1" s="1"/>
  <c r="Q160" i="1"/>
  <c r="O160" i="1"/>
  <c r="M160" i="1"/>
  <c r="K160" i="1"/>
  <c r="J160" i="1"/>
  <c r="I160" i="1"/>
  <c r="I159" i="1"/>
  <c r="H159" i="1"/>
  <c r="H158" i="1" s="1"/>
  <c r="Q158" i="1"/>
  <c r="O158" i="1"/>
  <c r="M158" i="1"/>
  <c r="K158" i="1"/>
  <c r="J158" i="1"/>
  <c r="J157" i="1" s="1"/>
  <c r="I158" i="1"/>
  <c r="Q157" i="1"/>
  <c r="O157" i="1"/>
  <c r="M157" i="1"/>
  <c r="K157" i="1"/>
  <c r="I157" i="1"/>
  <c r="I156" i="1"/>
  <c r="H156" i="1"/>
  <c r="H155" i="1" s="1"/>
  <c r="H154" i="1" s="1"/>
  <c r="Q155" i="1"/>
  <c r="O155" i="1"/>
  <c r="M155" i="1"/>
  <c r="K155" i="1"/>
  <c r="J155" i="1"/>
  <c r="I155" i="1"/>
  <c r="Q154" i="1"/>
  <c r="O154" i="1"/>
  <c r="M154" i="1"/>
  <c r="K154" i="1"/>
  <c r="J154" i="1"/>
  <c r="I154" i="1"/>
  <c r="I153" i="1"/>
  <c r="H153" i="1"/>
  <c r="H152" i="1" s="1"/>
  <c r="Q152" i="1"/>
  <c r="O152" i="1"/>
  <c r="M152" i="1"/>
  <c r="K152" i="1"/>
  <c r="J152" i="1"/>
  <c r="I152" i="1"/>
  <c r="Q151" i="1"/>
  <c r="O151" i="1"/>
  <c r="M151" i="1"/>
  <c r="K151" i="1"/>
  <c r="J151" i="1"/>
  <c r="I151" i="1"/>
  <c r="Q150" i="1"/>
  <c r="O150" i="1"/>
  <c r="M150" i="1"/>
  <c r="K150" i="1"/>
  <c r="J150" i="1"/>
  <c r="I150" i="1"/>
  <c r="I149" i="1"/>
  <c r="H149" i="1"/>
  <c r="H148" i="1" s="1"/>
  <c r="Q148" i="1"/>
  <c r="O148" i="1"/>
  <c r="M148" i="1"/>
  <c r="K148" i="1"/>
  <c r="J148" i="1"/>
  <c r="I148" i="1"/>
  <c r="I147" i="1"/>
  <c r="H147" i="1"/>
  <c r="H146" i="1" s="1"/>
  <c r="Q146" i="1"/>
  <c r="O146" i="1"/>
  <c r="M146" i="1"/>
  <c r="K146" i="1"/>
  <c r="J146" i="1"/>
  <c r="I146" i="1"/>
  <c r="I145" i="1"/>
  <c r="H145" i="1"/>
  <c r="I144" i="1"/>
  <c r="H144" i="1"/>
  <c r="T144" i="1" s="1"/>
  <c r="I143" i="1"/>
  <c r="I142" i="1" s="1"/>
  <c r="H143" i="1"/>
  <c r="Q142" i="1"/>
  <c r="Q22" i="1" s="1"/>
  <c r="O142" i="1"/>
  <c r="M142" i="1"/>
  <c r="K142" i="1"/>
  <c r="J142" i="1"/>
  <c r="I141" i="1"/>
  <c r="H141" i="1"/>
  <c r="Q140" i="1"/>
  <c r="O140" i="1"/>
  <c r="M140" i="1"/>
  <c r="M139" i="1" s="1"/>
  <c r="M128" i="1" s="1"/>
  <c r="K140" i="1"/>
  <c r="J140" i="1"/>
  <c r="K139" i="1"/>
  <c r="I138" i="1"/>
  <c r="H138" i="1"/>
  <c r="H137" i="1" s="1"/>
  <c r="Q137" i="1"/>
  <c r="O137" i="1"/>
  <c r="M137" i="1"/>
  <c r="K137" i="1"/>
  <c r="J137" i="1"/>
  <c r="I137" i="1"/>
  <c r="I136" i="1"/>
  <c r="H136" i="1"/>
  <c r="H135" i="1" s="1"/>
  <c r="Q135" i="1"/>
  <c r="O135" i="1"/>
  <c r="M135" i="1"/>
  <c r="K135" i="1"/>
  <c r="J135" i="1"/>
  <c r="I135" i="1"/>
  <c r="I134" i="1"/>
  <c r="H134" i="1"/>
  <c r="H133" i="1" s="1"/>
  <c r="Q133" i="1"/>
  <c r="O133" i="1"/>
  <c r="M133" i="1"/>
  <c r="K133" i="1"/>
  <c r="J133" i="1"/>
  <c r="I133" i="1"/>
  <c r="I132" i="1"/>
  <c r="H132" i="1"/>
  <c r="Q131" i="1"/>
  <c r="O131" i="1"/>
  <c r="M131" i="1"/>
  <c r="K131" i="1"/>
  <c r="J131" i="1"/>
  <c r="I131" i="1"/>
  <c r="H131" i="1"/>
  <c r="I130" i="1"/>
  <c r="I129" i="1" s="1"/>
  <c r="H130" i="1"/>
  <c r="H129" i="1" s="1"/>
  <c r="Q129" i="1"/>
  <c r="O129" i="1"/>
  <c r="M129" i="1"/>
  <c r="K129" i="1"/>
  <c r="J129" i="1"/>
  <c r="K128" i="1"/>
  <c r="I127" i="1"/>
  <c r="H127" i="1"/>
  <c r="H126" i="1" s="1"/>
  <c r="Q126" i="1"/>
  <c r="O126" i="1"/>
  <c r="M126" i="1"/>
  <c r="K126" i="1"/>
  <c r="J126" i="1"/>
  <c r="I126" i="1"/>
  <c r="Q125" i="1"/>
  <c r="O125" i="1"/>
  <c r="M125" i="1"/>
  <c r="K125" i="1"/>
  <c r="I125" i="1" s="1"/>
  <c r="J125" i="1"/>
  <c r="H125" i="1"/>
  <c r="Q124" i="1"/>
  <c r="O124" i="1"/>
  <c r="M124" i="1"/>
  <c r="K124" i="1"/>
  <c r="J124" i="1"/>
  <c r="H124" i="1" s="1"/>
  <c r="I124" i="1"/>
  <c r="Q123" i="1"/>
  <c r="O123" i="1"/>
  <c r="M123" i="1"/>
  <c r="H123" i="1"/>
  <c r="K123" i="1"/>
  <c r="I123" i="1" s="1"/>
  <c r="J123" i="1"/>
  <c r="Q122" i="1"/>
  <c r="O122" i="1"/>
  <c r="M122" i="1"/>
  <c r="K122" i="1"/>
  <c r="J122" i="1"/>
  <c r="H122" i="1" s="1"/>
  <c r="I122" i="1"/>
  <c r="Q121" i="1"/>
  <c r="O121" i="1"/>
  <c r="M121" i="1"/>
  <c r="K121" i="1"/>
  <c r="I121" i="1" s="1"/>
  <c r="J121" i="1"/>
  <c r="H121" i="1"/>
  <c r="Q120" i="1"/>
  <c r="O120" i="1"/>
  <c r="M120" i="1"/>
  <c r="K120" i="1"/>
  <c r="J120" i="1"/>
  <c r="H120" i="1" s="1"/>
  <c r="I120" i="1"/>
  <c r="Q119" i="1"/>
  <c r="O119" i="1"/>
  <c r="M119" i="1"/>
  <c r="H119" i="1"/>
  <c r="K119" i="1"/>
  <c r="I119" i="1" s="1"/>
  <c r="J119" i="1"/>
  <c r="Q118" i="1"/>
  <c r="O118" i="1"/>
  <c r="M118" i="1"/>
  <c r="K118" i="1"/>
  <c r="J118" i="1"/>
  <c r="H118" i="1" s="1"/>
  <c r="I118" i="1"/>
  <c r="Q117" i="1"/>
  <c r="O117" i="1"/>
  <c r="M117" i="1"/>
  <c r="K117" i="1"/>
  <c r="I117" i="1" s="1"/>
  <c r="J117" i="1"/>
  <c r="H117" i="1"/>
  <c r="Q116" i="1"/>
  <c r="O116" i="1"/>
  <c r="M116" i="1"/>
  <c r="K116" i="1"/>
  <c r="J116" i="1"/>
  <c r="H116" i="1" s="1"/>
  <c r="I116" i="1"/>
  <c r="Q115" i="1"/>
  <c r="O115" i="1"/>
  <c r="M115" i="1"/>
  <c r="H115" i="1"/>
  <c r="K115" i="1"/>
  <c r="I115" i="1" s="1"/>
  <c r="J115" i="1"/>
  <c r="Q114" i="1"/>
  <c r="O114" i="1"/>
  <c r="M114" i="1"/>
  <c r="K114" i="1"/>
  <c r="J114" i="1"/>
  <c r="H114" i="1" s="1"/>
  <c r="I114" i="1"/>
  <c r="Q113" i="1"/>
  <c r="O113" i="1"/>
  <c r="M113" i="1"/>
  <c r="K113" i="1"/>
  <c r="I113" i="1" s="1"/>
  <c r="J113" i="1"/>
  <c r="H113" i="1"/>
  <c r="Q112" i="1"/>
  <c r="O112" i="1"/>
  <c r="M112" i="1"/>
  <c r="K112" i="1"/>
  <c r="J112" i="1"/>
  <c r="H112" i="1" s="1"/>
  <c r="I112" i="1"/>
  <c r="Q111" i="1"/>
  <c r="O111" i="1"/>
  <c r="M111" i="1"/>
  <c r="H111" i="1"/>
  <c r="K111" i="1"/>
  <c r="I111" i="1" s="1"/>
  <c r="J111" i="1"/>
  <c r="Q110" i="1"/>
  <c r="M110" i="1"/>
  <c r="K110" i="1"/>
  <c r="H110" i="1"/>
  <c r="Q109" i="1"/>
  <c r="O109" i="1"/>
  <c r="O103" i="1" s="1"/>
  <c r="M109" i="1"/>
  <c r="I109" i="1" s="1"/>
  <c r="K109" i="1"/>
  <c r="H109" i="1"/>
  <c r="Q108" i="1"/>
  <c r="O108" i="1"/>
  <c r="M108" i="1"/>
  <c r="K108" i="1"/>
  <c r="J108" i="1"/>
  <c r="H108" i="1" s="1"/>
  <c r="I108" i="1"/>
  <c r="Q107" i="1"/>
  <c r="O107" i="1"/>
  <c r="M107" i="1"/>
  <c r="K107" i="1"/>
  <c r="I107" i="1" s="1"/>
  <c r="J107" i="1"/>
  <c r="Q106" i="1"/>
  <c r="O106" i="1"/>
  <c r="M106" i="1"/>
  <c r="K106" i="1"/>
  <c r="J106" i="1"/>
  <c r="H106" i="1" s="1"/>
  <c r="T106" i="1" s="1"/>
  <c r="I106" i="1"/>
  <c r="I105" i="1"/>
  <c r="H105" i="1"/>
  <c r="T105" i="1" s="1"/>
  <c r="Q104" i="1"/>
  <c r="Q103" i="1" s="1"/>
  <c r="O104" i="1"/>
  <c r="M104" i="1"/>
  <c r="M103" i="1" s="1"/>
  <c r="K104" i="1"/>
  <c r="J104" i="1"/>
  <c r="I104" i="1"/>
  <c r="Q102" i="1"/>
  <c r="O102" i="1"/>
  <c r="M102" i="1"/>
  <c r="K102" i="1"/>
  <c r="J102" i="1"/>
  <c r="H102" i="1" s="1"/>
  <c r="I102" i="1"/>
  <c r="Q101" i="1"/>
  <c r="O101" i="1"/>
  <c r="M101" i="1"/>
  <c r="K101" i="1"/>
  <c r="I101" i="1" s="1"/>
  <c r="J101" i="1"/>
  <c r="H101" i="1"/>
  <c r="Q100" i="1"/>
  <c r="O100" i="1"/>
  <c r="M100" i="1"/>
  <c r="K100" i="1"/>
  <c r="J100" i="1"/>
  <c r="H100" i="1" s="1"/>
  <c r="I100" i="1"/>
  <c r="Q99" i="1"/>
  <c r="O99" i="1"/>
  <c r="O96" i="1" s="1"/>
  <c r="M99" i="1"/>
  <c r="K99" i="1"/>
  <c r="I99" i="1" s="1"/>
  <c r="J99" i="1"/>
  <c r="Q98" i="1"/>
  <c r="O98" i="1"/>
  <c r="M98" i="1"/>
  <c r="K98" i="1"/>
  <c r="J98" i="1"/>
  <c r="H98" i="1" s="1"/>
  <c r="I98" i="1"/>
  <c r="I97" i="1"/>
  <c r="H97" i="1"/>
  <c r="Q96" i="1"/>
  <c r="M96" i="1"/>
  <c r="M95" i="1" s="1"/>
  <c r="M94" i="1" s="1"/>
  <c r="I93" i="1"/>
  <c r="H93" i="1"/>
  <c r="T93" i="1" s="1"/>
  <c r="I92" i="1"/>
  <c r="H92" i="1"/>
  <c r="T92" i="1" s="1"/>
  <c r="U92" i="1" s="1"/>
  <c r="I91" i="1"/>
  <c r="H91" i="1"/>
  <c r="I90" i="1"/>
  <c r="H90" i="1"/>
  <c r="T90" i="1" s="1"/>
  <c r="U90" i="1" s="1"/>
  <c r="I89" i="1"/>
  <c r="H89" i="1"/>
  <c r="I88" i="1"/>
  <c r="H88" i="1"/>
  <c r="I87" i="1"/>
  <c r="H87" i="1"/>
  <c r="Q86" i="1"/>
  <c r="O86" i="1"/>
  <c r="M86" i="1"/>
  <c r="K86" i="1"/>
  <c r="J86" i="1"/>
  <c r="I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Q70" i="1"/>
  <c r="Q69" i="1" s="1"/>
  <c r="O70" i="1"/>
  <c r="M70" i="1"/>
  <c r="K70" i="1"/>
  <c r="J70" i="1"/>
  <c r="I70" i="1"/>
  <c r="O69" i="1"/>
  <c r="M69" i="1"/>
  <c r="M64" i="1" s="1"/>
  <c r="K69" i="1"/>
  <c r="I68" i="1"/>
  <c r="H68" i="1"/>
  <c r="T68" i="1" s="1"/>
  <c r="U68" i="1" s="1"/>
  <c r="I67" i="1"/>
  <c r="H67" i="1"/>
  <c r="T67" i="1" s="1"/>
  <c r="U67" i="1" s="1"/>
  <c r="Q66" i="1"/>
  <c r="Q65" i="1" s="1"/>
  <c r="Q64" i="1" s="1"/>
  <c r="O66" i="1"/>
  <c r="M66" i="1"/>
  <c r="K66" i="1"/>
  <c r="J66" i="1"/>
  <c r="J65" i="1" s="1"/>
  <c r="I66" i="1"/>
  <c r="O65" i="1"/>
  <c r="O64" i="1" s="1"/>
  <c r="M65" i="1"/>
  <c r="K65" i="1"/>
  <c r="K64" i="1" s="1"/>
  <c r="I65" i="1"/>
  <c r="I62" i="1"/>
  <c r="I61" i="1" s="1"/>
  <c r="H62" i="1"/>
  <c r="H61" i="1" s="1"/>
  <c r="Q61" i="1"/>
  <c r="O61" i="1"/>
  <c r="M61" i="1"/>
  <c r="K61" i="1"/>
  <c r="J61" i="1"/>
  <c r="I60" i="1"/>
  <c r="I59" i="1" s="1"/>
  <c r="I58" i="1" s="1"/>
  <c r="H60" i="1"/>
  <c r="H59" i="1" s="1"/>
  <c r="Q59" i="1"/>
  <c r="O59" i="1"/>
  <c r="O58" i="1" s="1"/>
  <c r="M59" i="1"/>
  <c r="K59" i="1"/>
  <c r="J59" i="1"/>
  <c r="Q58" i="1"/>
  <c r="M58" i="1"/>
  <c r="K58" i="1"/>
  <c r="J58" i="1"/>
  <c r="I57" i="1"/>
  <c r="I56" i="1" s="1"/>
  <c r="H57" i="1"/>
  <c r="H56" i="1" s="1"/>
  <c r="Q56" i="1"/>
  <c r="O56" i="1"/>
  <c r="O51" i="1" s="1"/>
  <c r="M56" i="1"/>
  <c r="K56" i="1"/>
  <c r="J56" i="1"/>
  <c r="I55" i="1"/>
  <c r="H55" i="1"/>
  <c r="H54" i="1" s="1"/>
  <c r="Q54" i="1"/>
  <c r="O54" i="1"/>
  <c r="M54" i="1"/>
  <c r="K54" i="1"/>
  <c r="K51" i="1" s="1"/>
  <c r="J54" i="1"/>
  <c r="I54" i="1"/>
  <c r="I53" i="1"/>
  <c r="H53" i="1"/>
  <c r="H52" i="1" s="1"/>
  <c r="Q52" i="1"/>
  <c r="Q51" i="1" s="1"/>
  <c r="Q43" i="1" s="1"/>
  <c r="O52" i="1"/>
  <c r="M52" i="1"/>
  <c r="M51" i="1" s="1"/>
  <c r="K52" i="1"/>
  <c r="J52" i="1"/>
  <c r="I52" i="1"/>
  <c r="I50" i="1"/>
  <c r="I49" i="1" s="1"/>
  <c r="H50" i="1"/>
  <c r="H49" i="1" s="1"/>
  <c r="Q49" i="1"/>
  <c r="O49" i="1"/>
  <c r="M49" i="1"/>
  <c r="K49" i="1"/>
  <c r="J49" i="1"/>
  <c r="I48" i="1"/>
  <c r="I47" i="1" s="1"/>
  <c r="H48" i="1"/>
  <c r="H47" i="1" s="1"/>
  <c r="Q47" i="1"/>
  <c r="O47" i="1"/>
  <c r="M47" i="1"/>
  <c r="K47" i="1"/>
  <c r="J47" i="1"/>
  <c r="I46" i="1"/>
  <c r="I45" i="1" s="1"/>
  <c r="H46" i="1"/>
  <c r="H45" i="1" s="1"/>
  <c r="Q45" i="1"/>
  <c r="O45" i="1"/>
  <c r="O44" i="1" s="1"/>
  <c r="M45" i="1"/>
  <c r="K45" i="1"/>
  <c r="J45" i="1"/>
  <c r="Q44" i="1"/>
  <c r="M44" i="1"/>
  <c r="K44" i="1"/>
  <c r="K43" i="1" s="1"/>
  <c r="J44" i="1"/>
  <c r="I42" i="1"/>
  <c r="H42" i="1"/>
  <c r="H41" i="1" s="1"/>
  <c r="Q41" i="1"/>
  <c r="O41" i="1"/>
  <c r="M41" i="1"/>
  <c r="K41" i="1"/>
  <c r="J41" i="1"/>
  <c r="I41" i="1"/>
  <c r="I40" i="1"/>
  <c r="H40" i="1"/>
  <c r="H39" i="1" s="1"/>
  <c r="Q39" i="1"/>
  <c r="Q38" i="1" s="1"/>
  <c r="O39" i="1"/>
  <c r="M39" i="1"/>
  <c r="M38" i="1" s="1"/>
  <c r="K39" i="1"/>
  <c r="J39" i="1"/>
  <c r="J38" i="1" s="1"/>
  <c r="I39" i="1"/>
  <c r="I38" i="1" s="1"/>
  <c r="O38" i="1"/>
  <c r="K38" i="1"/>
  <c r="I37" i="1"/>
  <c r="I36" i="1" s="1"/>
  <c r="H37" i="1"/>
  <c r="H36" i="1" s="1"/>
  <c r="Q36" i="1"/>
  <c r="O36" i="1"/>
  <c r="M36" i="1"/>
  <c r="K36" i="1"/>
  <c r="J36" i="1"/>
  <c r="I35" i="1"/>
  <c r="I34" i="1" s="1"/>
  <c r="H35" i="1"/>
  <c r="H34" i="1" s="1"/>
  <c r="Q34" i="1"/>
  <c r="O34" i="1"/>
  <c r="M34" i="1"/>
  <c r="K34" i="1"/>
  <c r="J34" i="1"/>
  <c r="I33" i="1"/>
  <c r="I32" i="1" s="1"/>
  <c r="H33" i="1"/>
  <c r="H32" i="1" s="1"/>
  <c r="Q32" i="1"/>
  <c r="O32" i="1"/>
  <c r="O31" i="1" s="1"/>
  <c r="M32" i="1"/>
  <c r="K32" i="1"/>
  <c r="K31" i="1" s="1"/>
  <c r="K30" i="1" s="1"/>
  <c r="K23" i="1" s="1"/>
  <c r="J32" i="1"/>
  <c r="Q31" i="1"/>
  <c r="Q30" i="1" s="1"/>
  <c r="Q23" i="1" s="1"/>
  <c r="M31" i="1"/>
  <c r="J31" i="1"/>
  <c r="Q27" i="1"/>
  <c r="O27" i="1"/>
  <c r="M27" i="1"/>
  <c r="K27" i="1"/>
  <c r="J27" i="1"/>
  <c r="I27" i="1"/>
  <c r="Q25" i="1"/>
  <c r="O25" i="1"/>
  <c r="M25" i="1"/>
  <c r="K25" i="1"/>
  <c r="J25" i="1"/>
  <c r="I25" i="1"/>
  <c r="M22" i="1"/>
  <c r="U165" i="1" l="1"/>
  <c r="T165" i="1"/>
  <c r="F63" i="1"/>
  <c r="F24" i="1" s="1"/>
  <c r="F20" i="1" s="1"/>
  <c r="F29" i="1" s="1"/>
  <c r="H66" i="1"/>
  <c r="U91" i="1"/>
  <c r="U93" i="1"/>
  <c r="T91" i="1"/>
  <c r="T89" i="1"/>
  <c r="U89" i="1" s="1"/>
  <c r="N95" i="1"/>
  <c r="N94" i="1" s="1"/>
  <c r="O95" i="1"/>
  <c r="O94" i="1" s="1"/>
  <c r="E63" i="1"/>
  <c r="E24" i="1" s="1"/>
  <c r="P139" i="1"/>
  <c r="P128" i="1" s="1"/>
  <c r="P63" i="1" s="1"/>
  <c r="P24" i="1" s="1"/>
  <c r="H140" i="1"/>
  <c r="S140" i="1"/>
  <c r="M21" i="1"/>
  <c r="U144" i="1"/>
  <c r="P22" i="1"/>
  <c r="Q139" i="1"/>
  <c r="Q128" i="1" s="1"/>
  <c r="E20" i="1"/>
  <c r="E29" i="1" s="1"/>
  <c r="T154" i="1"/>
  <c r="U154" i="1" s="1"/>
  <c r="N150" i="1"/>
  <c r="U156" i="1"/>
  <c r="T155" i="1"/>
  <c r="U155" i="1" s="1"/>
  <c r="T156" i="1"/>
  <c r="R22" i="1"/>
  <c r="R180" i="1"/>
  <c r="R179" i="1" s="1"/>
  <c r="R28" i="1" s="1"/>
  <c r="R20" i="1" s="1"/>
  <c r="R29" i="1" s="1"/>
  <c r="I187" i="1"/>
  <c r="L22" i="1"/>
  <c r="T188" i="1"/>
  <c r="U188" i="1" s="1"/>
  <c r="T169" i="1"/>
  <c r="U169" i="1" s="1"/>
  <c r="I168" i="1"/>
  <c r="T143" i="1"/>
  <c r="U143" i="1" s="1"/>
  <c r="O22" i="1"/>
  <c r="O139" i="1"/>
  <c r="O128" i="1" s="1"/>
  <c r="I180" i="1"/>
  <c r="I179" i="1" s="1"/>
  <c r="T187" i="1"/>
  <c r="U187" i="1" s="1"/>
  <c r="T97" i="1"/>
  <c r="U97" i="1" s="1"/>
  <c r="I96" i="1"/>
  <c r="I140" i="1"/>
  <c r="T141" i="1"/>
  <c r="U141" i="1" s="1"/>
  <c r="U172" i="1"/>
  <c r="U106" i="1"/>
  <c r="U105" i="1"/>
  <c r="N22" i="1"/>
  <c r="T182" i="1"/>
  <c r="U184" i="1"/>
  <c r="U181" i="1"/>
  <c r="U182" i="1"/>
  <c r="G63" i="1"/>
  <c r="G24" i="1" s="1"/>
  <c r="G20" i="1" s="1"/>
  <c r="G29" i="1" s="1"/>
  <c r="D30" i="1"/>
  <c r="D23" i="1" s="1"/>
  <c r="D20" i="1" s="1"/>
  <c r="D29" i="1" s="1"/>
  <c r="Q179" i="1"/>
  <c r="Q28" i="1" s="1"/>
  <c r="O162" i="1"/>
  <c r="O26" i="1" s="1"/>
  <c r="N162" i="1"/>
  <c r="N26" i="1" s="1"/>
  <c r="M162" i="1"/>
  <c r="M26" i="1" s="1"/>
  <c r="M63" i="1"/>
  <c r="M24" i="1" s="1"/>
  <c r="N128" i="1"/>
  <c r="K162" i="1"/>
  <c r="K26" i="1" s="1"/>
  <c r="L162" i="1"/>
  <c r="L26" i="1" s="1"/>
  <c r="P170" i="1"/>
  <c r="P162" i="1" s="1"/>
  <c r="P26" i="1" s="1"/>
  <c r="P30" i="1"/>
  <c r="P23" i="1" s="1"/>
  <c r="P21" i="1"/>
  <c r="H142" i="1"/>
  <c r="H139" i="1" s="1"/>
  <c r="H175" i="1"/>
  <c r="N30" i="1"/>
  <c r="N23" i="1" s="1"/>
  <c r="N21" i="1"/>
  <c r="H70" i="1"/>
  <c r="H157" i="1"/>
  <c r="H25" i="1" s="1"/>
  <c r="H171" i="1"/>
  <c r="H44" i="1"/>
  <c r="H43" i="1" s="1"/>
  <c r="H51" i="1"/>
  <c r="L30" i="1"/>
  <c r="L23" i="1" s="1"/>
  <c r="L128" i="1"/>
  <c r="L150" i="1"/>
  <c r="L64" i="1"/>
  <c r="H164" i="1"/>
  <c r="H31" i="1"/>
  <c r="H151" i="1"/>
  <c r="H150" i="1" s="1"/>
  <c r="H180" i="1"/>
  <c r="H190" i="1"/>
  <c r="H189" i="1" s="1"/>
  <c r="L21" i="1"/>
  <c r="H58" i="1"/>
  <c r="H86" i="1"/>
  <c r="I51" i="1"/>
  <c r="O30" i="1"/>
  <c r="O23" i="1" s="1"/>
  <c r="I31" i="1"/>
  <c r="H38" i="1"/>
  <c r="M43" i="1"/>
  <c r="M30" i="1" s="1"/>
  <c r="M23" i="1" s="1"/>
  <c r="O43" i="1"/>
  <c r="I44" i="1"/>
  <c r="I43" i="1" s="1"/>
  <c r="J51" i="1"/>
  <c r="J43" i="1" s="1"/>
  <c r="J30" i="1" s="1"/>
  <c r="J23" i="1" s="1"/>
  <c r="I69" i="1"/>
  <c r="I64" i="1" s="1"/>
  <c r="J69" i="1"/>
  <c r="J64" i="1" s="1"/>
  <c r="H107" i="1"/>
  <c r="I110" i="1"/>
  <c r="K103" i="1"/>
  <c r="K22" i="1" s="1"/>
  <c r="J139" i="1"/>
  <c r="J128" i="1" s="1"/>
  <c r="J162" i="1"/>
  <c r="J26" i="1" s="1"/>
  <c r="J179" i="1"/>
  <c r="J28" i="1" s="1"/>
  <c r="O21" i="1"/>
  <c r="Q95" i="1"/>
  <c r="Q94" i="1" s="1"/>
  <c r="H99" i="1"/>
  <c r="H96" i="1" s="1"/>
  <c r="H104" i="1"/>
  <c r="J103" i="1"/>
  <c r="J22" i="1" s="1"/>
  <c r="Q21" i="1"/>
  <c r="J96" i="1"/>
  <c r="K96" i="1"/>
  <c r="H65" i="1" l="1"/>
  <c r="T66" i="1"/>
  <c r="U66" i="1" s="1"/>
  <c r="H69" i="1"/>
  <c r="U86" i="1"/>
  <c r="T86" i="1"/>
  <c r="O63" i="1"/>
  <c r="O24" i="1" s="1"/>
  <c r="S139" i="1"/>
  <c r="S128" i="1" s="1"/>
  <c r="S63" i="1" s="1"/>
  <c r="S24" i="1" s="1"/>
  <c r="S20" i="1" s="1"/>
  <c r="S29" i="1" s="1"/>
  <c r="S21" i="1"/>
  <c r="Q63" i="1"/>
  <c r="Q24" i="1" s="1"/>
  <c r="Q20" i="1" s="1"/>
  <c r="Q29" i="1" s="1"/>
  <c r="T142" i="1"/>
  <c r="U142" i="1" s="1"/>
  <c r="N63" i="1"/>
  <c r="N24" i="1" s="1"/>
  <c r="L63" i="1"/>
  <c r="L24" i="1" s="1"/>
  <c r="H163" i="1"/>
  <c r="U163" i="1" s="1"/>
  <c r="T164" i="1"/>
  <c r="T163" i="1" s="1"/>
  <c r="H21" i="1"/>
  <c r="T168" i="1"/>
  <c r="U168" i="1" s="1"/>
  <c r="I103" i="1"/>
  <c r="I22" i="1" s="1"/>
  <c r="T110" i="1"/>
  <c r="U110" i="1" s="1"/>
  <c r="T96" i="1"/>
  <c r="U96" i="1" s="1"/>
  <c r="I21" i="1"/>
  <c r="T140" i="1"/>
  <c r="U140" i="1" s="1"/>
  <c r="I139" i="1"/>
  <c r="T139" i="1" s="1"/>
  <c r="U139" i="1" s="1"/>
  <c r="H174" i="1"/>
  <c r="T175" i="1"/>
  <c r="U175" i="1"/>
  <c r="T171" i="1"/>
  <c r="U171" i="1"/>
  <c r="I28" i="1"/>
  <c r="T180" i="1"/>
  <c r="U180" i="1" s="1"/>
  <c r="M20" i="1"/>
  <c r="M29" i="1" s="1"/>
  <c r="T150" i="1"/>
  <c r="U150" i="1" s="1"/>
  <c r="H128" i="1"/>
  <c r="O20" i="1"/>
  <c r="O29" i="1" s="1"/>
  <c r="N20" i="1"/>
  <c r="N29" i="1" s="1"/>
  <c r="P20" i="1"/>
  <c r="P29" i="1" s="1"/>
  <c r="H103" i="1"/>
  <c r="H95" i="1" s="1"/>
  <c r="H30" i="1"/>
  <c r="H23" i="1" s="1"/>
  <c r="H179" i="1"/>
  <c r="T179" i="1" s="1"/>
  <c r="L20" i="1"/>
  <c r="L29" i="1" s="1"/>
  <c r="I95" i="1"/>
  <c r="K95" i="1"/>
  <c r="K94" i="1" s="1"/>
  <c r="K63" i="1" s="1"/>
  <c r="K24" i="1" s="1"/>
  <c r="K20" i="1" s="1"/>
  <c r="K29" i="1" s="1"/>
  <c r="K21" i="1"/>
  <c r="J95" i="1"/>
  <c r="J94" i="1" s="1"/>
  <c r="J63" i="1" s="1"/>
  <c r="J24" i="1" s="1"/>
  <c r="J20" i="1" s="1"/>
  <c r="J29" i="1" s="1"/>
  <c r="J21" i="1"/>
  <c r="I30" i="1"/>
  <c r="I23" i="1" s="1"/>
  <c r="U164" i="1" l="1"/>
  <c r="T65" i="1"/>
  <c r="U65" i="1"/>
  <c r="H64" i="1"/>
  <c r="T69" i="1"/>
  <c r="U69" i="1"/>
  <c r="I162" i="1"/>
  <c r="T21" i="1"/>
  <c r="U21" i="1" s="1"/>
  <c r="I128" i="1"/>
  <c r="U174" i="1"/>
  <c r="T174" i="1"/>
  <c r="H170" i="1"/>
  <c r="H22" i="1"/>
  <c r="T22" i="1" s="1"/>
  <c r="U22" i="1" s="1"/>
  <c r="T103" i="1"/>
  <c r="U103" i="1" s="1"/>
  <c r="H28" i="1"/>
  <c r="U179" i="1"/>
  <c r="H94" i="1"/>
  <c r="I94" i="1"/>
  <c r="T95" i="1"/>
  <c r="U95" i="1" s="1"/>
  <c r="T64" i="1" l="1"/>
  <c r="U64" i="1" s="1"/>
  <c r="I26" i="1"/>
  <c r="T128" i="1"/>
  <c r="U128" i="1" s="1"/>
  <c r="T170" i="1"/>
  <c r="U170" i="1" s="1"/>
  <c r="H162" i="1"/>
  <c r="T28" i="1"/>
  <c r="U28" i="1" s="1"/>
  <c r="I63" i="1"/>
  <c r="T94" i="1"/>
  <c r="U94" i="1" s="1"/>
  <c r="H63" i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H26" i="1" l="1"/>
  <c r="T26" i="1" s="1"/>
  <c r="U26" i="1" s="1"/>
  <c r="T162" i="1"/>
  <c r="U162" i="1" s="1"/>
  <c r="I24" i="1"/>
  <c r="T63" i="1"/>
  <c r="U63" i="1" s="1"/>
  <c r="H24" i="1"/>
  <c r="H20" i="1" l="1"/>
  <c r="T24" i="1"/>
  <c r="U24" i="1" s="1"/>
  <c r="I20" i="1"/>
  <c r="H29" i="1" l="1"/>
  <c r="I29" i="1"/>
  <c r="T20" i="1"/>
  <c r="U20" i="1" s="1"/>
  <c r="T29" i="1" l="1"/>
  <c r="U29" i="1" s="1"/>
</calcChain>
</file>

<file path=xl/sharedStrings.xml><?xml version="1.0" encoding="utf-8"?>
<sst xmlns="http://schemas.openxmlformats.org/spreadsheetml/2006/main" count="1630" uniqueCount="320">
  <si>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</si>
  <si>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</si>
  <si>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</si>
  <si>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</si>
  <si>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</si>
  <si>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</si>
  <si>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</si>
  <si>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</si>
  <si>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</si>
  <si>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</si>
  <si>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</si>
  <si>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</si>
  <si>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</si>
  <si>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</si>
  <si>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</si>
  <si>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</si>
  <si>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</si>
  <si>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</si>
  <si>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</si>
  <si>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</si>
  <si>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</si>
  <si>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</si>
  <si>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</si>
  <si>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</si>
  <si>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</si>
  <si>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</si>
  <si>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</si>
  <si>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</si>
  <si>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</si>
  <si>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</si>
  <si>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</si>
  <si>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</si>
  <si>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</si>
  <si>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</si>
  <si>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</si>
  <si>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</si>
  <si>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</si>
  <si>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</si>
  <si>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</si>
  <si>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</si>
  <si>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</si>
  <si>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</si>
  <si>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</si>
  <si>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</si>
  <si>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</si>
  <si>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</si>
  <si>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</si>
  <si>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</si>
  <si>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</si>
  <si>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</si>
  <si>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</si>
  <si>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</si>
  <si>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</si>
  <si>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</si>
  <si>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</si>
  <si>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</si>
  <si>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</si>
  <si>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</si>
  <si>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</si>
  <si>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</si>
  <si>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</si>
  <si>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</si>
  <si>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</si>
  <si>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</si>
  <si>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</si>
  <si>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</si>
  <si>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</si>
  <si>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</si>
  <si>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</si>
  <si>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</si>
  <si>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</si>
  <si>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</si>
  <si>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</si>
  <si>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</si>
  <si>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</si>
  <si>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</si>
  <si>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</si>
  <si>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</si>
  <si>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</si>
  <si>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</si>
  <si>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</si>
  <si>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</si>
  <si>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</si>
  <si>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</si>
  <si>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</si>
  <si>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</si>
  <si>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</si>
  <si>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</si>
  <si>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</si>
  <si>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</si>
  <si>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</si>
  <si>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</si>
  <si>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</si>
  <si>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</si>
  <si>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</si>
  <si>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</si>
  <si>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</si>
  <si>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</si>
  <si>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</si>
  <si>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</si>
  <si>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</si>
  <si>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</si>
  <si>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</si>
  <si>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</si>
  <si>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</si>
  <si>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</si>
  <si>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</si>
  <si>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</si>
  <si>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</si>
  <si>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</si>
  <si>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</si>
  <si>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</si>
  <si>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</si>
  <si>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</si>
  <si>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</si>
  <si>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</si>
  <si>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</si>
  <si>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</si>
  <si>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</si>
  <si>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</si>
  <si>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</si>
  <si>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</si>
  <si>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</si>
  <si>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</si>
  <si>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</si>
  <si>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</si>
  <si>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</si>
  <si>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</si>
  <si>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</si>
  <si>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</si>
  <si>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</si>
  <si>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</si>
  <si>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</si>
  <si>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</si>
  <si>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</si>
  <si>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</si>
  <si>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</si>
  <si>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</si>
  <si>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</si>
  <si>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</si>
  <si>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</si>
  <si>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</si>
  <si>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</si>
  <si>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</si>
  <si>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 xml:space="preserve">Замена КТП-17 на новую КТП 400 кВА в комплекте с силовым трансформатором ТМГ-400кВА, н.п. Риколатва. </t>
  </si>
  <si>
    <t>ЯКНО-5, г.Ковдор. Замена ЯКНО-5 на новое  с выключателем автоматическим.</t>
  </si>
  <si>
    <t>КТПН-625,626,627,629,  с.Ёна.Замена  ШР на новые ШРС 1., 4 шт.</t>
  </si>
  <si>
    <t>ТП-68, г.Ковдор. Замена силового трансформатора ТМ-400/6/0,4 на ТМГ 6/0,4-400 кВА. 1 шт.</t>
  </si>
  <si>
    <t>ТП-67, г.Ковдор. Замена силового трансформатора ТМ-400/6/0,4 на ТМГ 6/0,4-400 кВА. 2 шт.</t>
  </si>
  <si>
    <t>ТП-47, г.Ковдор. Замена силового трансформатора ТМ-320/6/0,4  на ТМГ 6/0,4-400 кВА. 1 шт.</t>
  </si>
  <si>
    <t>ТП-59, г.Ковдор. Замена силового трансформатора ТМ-400/6/0,4 ТМ-630/6/0,4 на ТМГ 6/0,4-400 кВА. 2 шт.</t>
  </si>
  <si>
    <t>ТП-33, г.Ковдор. Замена силового трансформатора ТМ-400/6/0,4 на ТМГ 6/0,4-400 кВА. 2 шт.</t>
  </si>
  <si>
    <t>ТП-41, г.Ковдор. Замена силового трансформатора ТМ-400/6/0,4 на ТМГ 6/0,4-400 кВА. 2 шт.</t>
  </si>
  <si>
    <t>КТП-109, н.п..Ёнский. Замена силового трансформатора ТМ-250-10/0,4 на ТМГ 10/0,4-400 кВА. 1 шт.</t>
  </si>
  <si>
    <t>ТП-101, н.п.Ёнский. Замена силового трансформатора ТМ-400/10/0,4 на ТМГ 10/0,4-400 кВА. 2 шт.</t>
  </si>
  <si>
    <t>ТП-104, н.п.Ёнский. Замена силового трансформатора ТМ-400/10/0,4 на ТМГ 10/0,4-400 кВА. 2 шт.</t>
  </si>
  <si>
    <t>ТП-93, г.Ковдор. Замена силового трансформатора ТМ-400/6/0,4 на ТМГ 6/0,4-400 кВА. 2 шт.</t>
  </si>
  <si>
    <t>ТП-45(н), г.Ковдор. Замена силового трансформатора ТМ-400/6/0,4 на ТМГ 6/0,4-400 кВА. 1 шт.</t>
  </si>
  <si>
    <t>ТП-5, г.Ковдор. Замена силового трансформатора ТМ-250/6/0,4 на ТМГ 6/0,4-250 кВА. 2 шт.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</si>
  <si>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</si>
  <si>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1.2.1.2.2.</t>
  </si>
  <si>
    <t>Замена в ячейках КСО масляных выключателей на вакуумные выключатели BB-TEL РП-2, пгт. Никель</t>
  </si>
  <si>
    <t>Замена в ячейках КСО масляных выключателей на вакуумные выключатели BB-TEL РП-3, г.Заполярный</t>
  </si>
  <si>
    <t>ТП-75. Замена ТМ-10/0,4-250 кВА  на трансформаторы марки ТМГ-12 10/0,4-250 кВА. 2шт.</t>
  </si>
  <si>
    <t>ТП-21. Замена ТМ-6/0,4-400 кВА  на трансформаторы марки ТМГ-12 6/0,4-400 кВА. 2шт.</t>
  </si>
  <si>
    <t>ТП-7. Замена ТМ-6/0,4-400 кВА  на трансформаторы марки ТМГ-12 6/0,4-400 кВА. 2шт.</t>
  </si>
  <si>
    <t>ТП-18. Замена ТМ-10/0,4-400 кВА  на трансформаторы марки ТМГ-12 10/0,4-400 кВА. 2шт.</t>
  </si>
  <si>
    <t>КТП-88. Замена ТМ-10/0,4-160 кВА  на трансформаторы марки ТМГ-12 10/0,4-160 кВА. 1шт.</t>
  </si>
  <si>
    <t>1.2.2.1.1.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</si>
  <si>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</si>
  <si>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</si>
  <si>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</si>
  <si>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</si>
  <si>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</si>
  <si>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</si>
  <si>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1.2.2.1.2</t>
  </si>
  <si>
    <t>1.2.2.1.2..</t>
  </si>
  <si>
    <t>Реконструкция ВЛ 6 кВ Л7 (длина трассы - 1320 м), г.Заполярный</t>
  </si>
  <si>
    <t>Реконструкция ВЛ 6 кВ Л-9 г.Заполярный</t>
  </si>
  <si>
    <t>Реконструкция ВЛ 10 кВ Л23 (длина  трассы -3050 м), пгт Никель</t>
  </si>
  <si>
    <t>Реконструкция ВЛ6 кВ Л34 (длина  трассы -350 м), г. Заполярный</t>
  </si>
  <si>
    <t>Реконструкция ВЛ 10 кВ Л17 (длина трассы - 670 м), пгт. Никель</t>
  </si>
  <si>
    <t>КЛ-0,4кВ Л - 65/1 на 4-х жильный кабель, пгт.Никель.</t>
  </si>
  <si>
    <t xml:space="preserve"> КЛ-0,4кВ Л - 65/3 на 4-х жильный кабель, пгт. Никель</t>
  </si>
  <si>
    <t xml:space="preserve"> КЛ 10 кВ от ПС-52 до РП-2. Замена питающего фидера 10 кВ КЛ-61, пгт. Никель</t>
  </si>
  <si>
    <t>Замена питающего фидера 10 кВ КЛ-76, пгт. Никель</t>
  </si>
  <si>
    <t>Замена КЛ-0,4кВ Л - 339  на 4-х жильный кабель.г.Заполярный</t>
  </si>
  <si>
    <t>Замена КЛ-0,4кВ КЛ - 378 на 4-х жильный кабель.г.Заполярный</t>
  </si>
  <si>
    <t>Замена КЛ-0,4кВ Л - 376  на 4-х жильный кабель,  г.Заполярный</t>
  </si>
  <si>
    <t>Замена питающего фидера 6 кВ КЛ-53, г. Заполярный</t>
  </si>
  <si>
    <t>Замена питающего фидера 6 кВ КЛ-54, г. Заполярный</t>
  </si>
  <si>
    <t>Замена КЛ-0,4кВ КЛ - 377 на 4-х жильный кабель, г.Заполярный</t>
  </si>
  <si>
    <t>Замена КЛ-0,4кВ КЛ- 342 на 4-х жильный кабель, г.Заполярный</t>
  </si>
  <si>
    <t>Замена КЛ-0,4кВ Л - 68/12  на 4-х жильный кабель, пгт. Никель</t>
  </si>
  <si>
    <t>Замена КЛ-0,4кВ КЛ- 706 (1,2) на 4-х жильный кабель, г.Заполярный.</t>
  </si>
  <si>
    <t>КЛ-0,4кВ КЛ- 202 на 4-х жильный кабель, г. Заполярный</t>
  </si>
  <si>
    <t>Замена КЛ-0,4кВ КЛ- 227 на 4-х жильный кабель, г. Заполярный</t>
  </si>
  <si>
    <t>Замена питающего фидера 6 кВ КЛ-51, г. Заполярный</t>
  </si>
  <si>
    <t>Замена питающего фидера 6 кВ КЛ-52, г.Заполярный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</si>
  <si>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</si>
  <si>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</si>
  <si>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</si>
  <si>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</si>
  <si>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</si>
  <si>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1.2.4.1.1</t>
  </si>
  <si>
    <t>Реконструкция объектов электросетевого хозяйства, турбаза "Фрегат"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</si>
  <si>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</si>
  <si>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</si>
  <si>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</si>
  <si>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</si>
  <si>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</si>
  <si>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</si>
  <si>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 xml:space="preserve">Строительство БКТП 400 кВА 6/0,4кВ; ТМГ-2х400 кВА с перезаводкой кабельных вводов 6/0,4кВ от ТП-43, г. Ковдор. 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</si>
  <si>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</si>
  <si>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1.4.1.2.</t>
  </si>
  <si>
    <t>Устройство охранного периметра ПС-26 г.Заполярный, ул. Бабикова,20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</si>
  <si>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</si>
  <si>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</si>
  <si>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</si>
  <si>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Прокладка резервного силового кабеля от концевой опоры №12 ВЛ-10 кВ №1 до ячейки №2 ТП-102, н.п. Ёнский.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</si>
  <si>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</si>
  <si>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</si>
  <si>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</si>
  <si>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Строительство КЛ-0,4кВ отТП 10А до МКД Ленина, 6., г.Заполярный</t>
  </si>
  <si>
    <t>1.6.1.1.</t>
  </si>
  <si>
    <t>Гайковерт МАKITA6906</t>
  </si>
  <si>
    <t>Виброплита Zitrek z3k101w</t>
  </si>
  <si>
    <t>Бензобур  ВТ 45</t>
  </si>
  <si>
    <t>Персональные компьютеры  в сборе  (12 рабочих мест)</t>
  </si>
  <si>
    <t>Сервер для управления учётными записями средствами  Active Directory, организация сервера печати</t>
  </si>
  <si>
    <t>1.6.1.2.</t>
  </si>
  <si>
    <t>Микрометр ИКС-30А</t>
  </si>
  <si>
    <t>1.6.2.1.</t>
  </si>
  <si>
    <t>Автомобиль грузопассажирский   Transporter</t>
  </si>
  <si>
    <t>Вездеход  TRQACK2 Комфорт</t>
  </si>
  <si>
    <t>О_Кр_КТП6_12111_1</t>
  </si>
  <si>
    <t>О_Кр_КТП17_12111_2</t>
  </si>
  <si>
    <t>Q_Кр_ЯКНО5_12121_1</t>
  </si>
  <si>
    <t>Q_Кр_ШРС1__12121_2</t>
  </si>
  <si>
    <t>Q_Кр_ТП68_12121_3</t>
  </si>
  <si>
    <t>Q_Кр_ТП67_12121_4</t>
  </si>
  <si>
    <t>Q_Кр_ТП47_12121_5</t>
  </si>
  <si>
    <t>Q_Кр_ТП59_121211_6</t>
  </si>
  <si>
    <t>R_Кр_ТП33_12121_7</t>
  </si>
  <si>
    <t>R_Кр_ТП41_12121_8</t>
  </si>
  <si>
    <t>Q_Кр_КТП109_12121_9</t>
  </si>
  <si>
    <t>R_Кр_ТП101_12121_10</t>
  </si>
  <si>
    <t>R_Кр_ТП104_12121_11</t>
  </si>
  <si>
    <t>Q_Кр_ТП93_12121_12</t>
  </si>
  <si>
    <t>Q_Кр_ТП45_12121_13</t>
  </si>
  <si>
    <t>Q_Кр_ТП5_12121_14</t>
  </si>
  <si>
    <t>Р_Кр_РП1_12121_15</t>
  </si>
  <si>
    <t>P_ПрН_ВВ_РП2_12122_1</t>
  </si>
  <si>
    <t>Р_ПрЗ_ВВ_РП3_12122_2</t>
  </si>
  <si>
    <t>R_ПрН_ТП75_12122_3</t>
  </si>
  <si>
    <t>R_ПрЗ_ТП21_12122_4</t>
  </si>
  <si>
    <t>R_ПрЗ_ТП7_12122_5</t>
  </si>
  <si>
    <t>R_ПрН_ТП18_12122_6</t>
  </si>
  <si>
    <t>R_ПрН_КТП88_12122_7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</si>
  <si>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</si>
  <si>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</si>
  <si>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</si>
  <si>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</si>
  <si>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</si>
  <si>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</si>
  <si>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R_ПрЗ_ВЛ-Л7_12212_0</t>
  </si>
  <si>
    <t>N_ПрЗ_ВЛ-Л9_12212_1</t>
  </si>
  <si>
    <t>Q_ ПрН_ВЛ-Л23_12212_2</t>
  </si>
  <si>
    <t>R_ПрЗ_ВЛ-Л34_12212_3</t>
  </si>
  <si>
    <t>R_ПрН_ВЛ-17_12212_4</t>
  </si>
  <si>
    <t>N_ПрН_КЛ-65/1_12212_5</t>
  </si>
  <si>
    <t>N_ПрН_КЛ-65/3_12212_6</t>
  </si>
  <si>
    <t>Р_ПрН_КЛ-61_12212_7</t>
  </si>
  <si>
    <t>Р_ПрН_КЛ-76_12212_8</t>
  </si>
  <si>
    <t>О_ПрЗ_КЛ-339_12212_9</t>
  </si>
  <si>
    <t>О_ПрЗ_КЛ-378_12212_10</t>
  </si>
  <si>
    <t>О_ПрЗ_КЛ-376_12212_11</t>
  </si>
  <si>
    <t>Q_ПрЗ_КЛ-53_12212_12</t>
  </si>
  <si>
    <t>Q_ПрЗ_КЛ-54_12212_13</t>
  </si>
  <si>
    <t>Q_ПрЗ_КЛ-377_12212_15</t>
  </si>
  <si>
    <t>Р_ПрЗ_КЛ-342_12212_16</t>
  </si>
  <si>
    <t>R_ПрН_КЛ-68/12_12212_17</t>
  </si>
  <si>
    <t>R_ПрЗ_КЛ-706(1,2)_12212_18</t>
  </si>
  <si>
    <t>R_ПрЗ_КЛ-202_12212_19</t>
  </si>
  <si>
    <t>R_ПрЗ_КЛ-227_12212_20</t>
  </si>
  <si>
    <t>R_ПрЗ_фКЛ-51_12212_21</t>
  </si>
  <si>
    <t>R_ПрЗ_фКЛ-52_12212_22</t>
  </si>
  <si>
    <t>N_Кр_ОС_АИИСКУЭ_12361_1</t>
  </si>
  <si>
    <t>N_Пр_ОС_АИИСКУЭ_12362_1</t>
  </si>
  <si>
    <t>О_Пр_ОС_АИИСКУЭ_12362_2</t>
  </si>
  <si>
    <t>Р_Пр_ОС_АИИСКУЭ_12362_3</t>
  </si>
  <si>
    <t>Р_ЭО_Фрегат_12411_1</t>
  </si>
  <si>
    <t>О_ПрЗ_ПС26_ЭО_12422_1</t>
  </si>
  <si>
    <t>О_Кр_СтрТП56_1411_1</t>
  </si>
  <si>
    <t>Р_Кр_СтрТП43_1411_2</t>
  </si>
  <si>
    <t>Q_Кр_СтрТП123ТП124_1411_3</t>
  </si>
  <si>
    <t>N_ПрЗ_ОС_ПС26_1412_1</t>
  </si>
  <si>
    <t>N_Кр_СтрВЛ_ТП64_1421_1</t>
  </si>
  <si>
    <t>О_Кр_СтрКЛ_ТП102_1421_2</t>
  </si>
  <si>
    <t>M_ПрН_СтрКЛ_211123.1.03</t>
  </si>
  <si>
    <t>Р_ПрЗ_СтрКЛ_ТП10А_1422_2</t>
  </si>
  <si>
    <t>N_Кр_ОС_1611.1</t>
  </si>
  <si>
    <t>N_Кр_ОС_1611.2</t>
  </si>
  <si>
    <t>N_Кр_ОС_1611.3</t>
  </si>
  <si>
    <t>O_Кр_ОС_ПК_1611_4</t>
  </si>
  <si>
    <t>O_Кр_ОС_Сервер_1611_5</t>
  </si>
  <si>
    <t>N_Пр_ОС_1612.1</t>
  </si>
  <si>
    <t>R_Кр_ОС_1621_1</t>
  </si>
  <si>
    <t>Q_Кр_ОС_1621_2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</si>
  <si>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</si>
  <si>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</si>
  <si>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</si>
  <si>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t>Год раскрытия информации: 2024 год</t>
  </si>
  <si>
    <r>
      <t xml:space="preserve">Освоение капитальных вложений </t>
    </r>
    <r>
      <rPr>
        <b/>
        <sz val="12"/>
        <color rgb="FFC00000"/>
        <rFont val="Times New Roman"/>
        <family val="1"/>
        <charset val="204"/>
      </rPr>
      <t xml:space="preserve">2024 </t>
    </r>
    <r>
      <rPr>
        <b/>
        <sz val="12"/>
        <color theme="1"/>
        <rFont val="Times New Roman"/>
        <family val="1"/>
        <charset val="204"/>
      </rPr>
      <t xml:space="preserve">года (года N), млн. рублей (без НДС) </t>
    </r>
  </si>
  <si>
    <r>
      <t xml:space="preserve">Фактический объем освоения капитальных вложений на </t>
    </r>
    <r>
      <rPr>
        <sz val="12"/>
        <color rgb="FFC00000"/>
        <rFont val="Times New Roman"/>
        <family val="1"/>
        <charset val="204"/>
      </rPr>
      <t xml:space="preserve"> 01.01.2024 </t>
    </r>
    <r>
      <rPr>
        <sz val="12"/>
        <color theme="1"/>
        <rFont val="Times New Roman"/>
        <family val="1"/>
        <charset val="204"/>
      </rPr>
      <t xml:space="preserve">(года N) в прогнозных ценах соответствующих лет, млн. рублей 
(без НДС) </t>
    </r>
  </si>
  <si>
    <t xml:space="preserve">Остаток освоения капитальных вложений 
на  01.01.2024 (года N),  
млн. рублей 
(без НДС) </t>
  </si>
  <si>
    <t>план - 3 квартал</t>
  </si>
  <si>
    <t>план - 4 квартал</t>
  </si>
  <si>
    <t>работы находятся в стадии  выполнения</t>
  </si>
  <si>
    <t>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</si>
</sst>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5" applyNumberFormat="0" applyAlignment="0" applyProtection="0"/>
    <xf numFmtId="0" fontId="13" fillId="27" borderId="16" applyNumberFormat="0" applyAlignment="0" applyProtection="0"/>
    <xf numFmtId="0" fontId="14" fillId="27" borderId="15" applyNumberFormat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0" applyNumberFormat="0" applyFill="0" applyAlignment="0" applyProtection="0"/>
    <xf numFmtId="0" fontId="19" fillId="28" borderId="2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2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23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120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5" fillId="2" borderId="0" xfId="1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horizontal="center" vertical="center"/>
    </xf>
    <xf numFmtId="165" fontId="8" fillId="31" borderId="3" xfId="0" applyNumberFormat="1" applyFont="1" applyFill="1" applyBorder="1" applyAlignment="1">
      <alignment horizontal="center" vertical="center" wrapText="1"/>
    </xf>
    <xf numFmtId="165" fontId="8" fillId="33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0" applyFont="1" applyFill="1" applyAlignment="1"/>
    <xf numFmtId="0" fontId="4" fillId="2" borderId="0" xfId="1" applyFont="1" applyFill="1" applyAlignment="1"/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5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165" fontId="8" fillId="6" borderId="3" xfId="3" applyNumberFormat="1" applyFont="1" applyFill="1" applyBorder="1" applyAlignment="1" applyProtection="1">
      <alignment horizontal="left" vertical="center" wrapText="1"/>
      <protection locked="0"/>
    </xf>
    <xf numFmtId="0" fontId="8" fillId="4" borderId="3" xfId="0" applyNumberFormat="1" applyFont="1" applyFill="1" applyBorder="1" applyAlignment="1">
      <alignment horizontal="center" vertical="center" wrapText="1"/>
    </xf>
    <xf numFmtId="165" fontId="8" fillId="7" borderId="3" xfId="3" applyNumberFormat="1" applyFont="1" applyFill="1" applyBorder="1" applyAlignment="1" applyProtection="1">
      <alignment horizontal="left" vertical="center" wrapText="1"/>
      <protection locked="0"/>
    </xf>
    <xf numFmtId="0" fontId="4" fillId="0" borderId="3" xfId="2" applyNumberFormat="1" applyFont="1" applyFill="1" applyBorder="1" applyAlignment="1">
      <alignment vertical="center" wrapText="1"/>
    </xf>
    <xf numFmtId="0" fontId="8" fillId="31" borderId="3" xfId="0" applyNumberFormat="1" applyFont="1" applyFill="1" applyBorder="1" applyAlignment="1">
      <alignment horizontal="center" vertical="center" wrapText="1"/>
    </xf>
    <xf numFmtId="165" fontId="8" fillId="32" borderId="3" xfId="3" applyNumberFormat="1" applyFont="1" applyFill="1" applyBorder="1" applyAlignment="1" applyProtection="1">
      <alignment horizontal="left" vertical="center" wrapText="1"/>
      <protection locked="0"/>
    </xf>
    <xf numFmtId="0" fontId="8" fillId="33" borderId="3" xfId="0" applyNumberFormat="1" applyFont="1" applyFill="1" applyBorder="1" applyAlignment="1">
      <alignment horizontal="center" vertical="center" wrapText="1"/>
    </xf>
    <xf numFmtId="165" fontId="8" fillId="34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49" fontId="4" fillId="0" borderId="24" xfId="2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165" fontId="8" fillId="8" borderId="3" xfId="3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3" applyNumberFormat="1" applyFont="1" applyFill="1" applyBorder="1" applyAlignment="1">
      <alignment horizontal="left" vertical="center" wrapText="1"/>
    </xf>
    <xf numFmtId="49" fontId="8" fillId="35" borderId="3" xfId="2" applyNumberFormat="1" applyFont="1" applyFill="1" applyBorder="1" applyAlignment="1">
      <alignment horizontal="center" vertical="center"/>
    </xf>
    <xf numFmtId="0" fontId="8" fillId="35" borderId="3" xfId="2" applyNumberFormat="1" applyFont="1" applyFill="1" applyBorder="1" applyAlignment="1">
      <alignment vertical="center" wrapText="1"/>
    </xf>
    <xf numFmtId="14" fontId="8" fillId="4" borderId="3" xfId="0" applyNumberFormat="1" applyFont="1" applyFill="1" applyBorder="1" applyAlignment="1">
      <alignment horizontal="center" vertical="center" wrapText="1"/>
    </xf>
    <xf numFmtId="0" fontId="4" fillId="2" borderId="24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165" fontId="4" fillId="37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2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2" borderId="24" xfId="2" applyNumberFormat="1" applyFont="1" applyFill="1" applyBorder="1" applyAlignment="1">
      <alignment horizontal="center" vertical="center"/>
    </xf>
    <xf numFmtId="165" fontId="4" fillId="2" borderId="3" xfId="3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/>
    </xf>
    <xf numFmtId="0" fontId="8" fillId="31" borderId="3" xfId="0" applyFont="1" applyFill="1" applyBorder="1" applyAlignment="1">
      <alignment horizontal="center" vertical="center" wrapText="1"/>
    </xf>
    <xf numFmtId="0" fontId="8" fillId="33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35" borderId="3" xfId="2" applyNumberFormat="1" applyFont="1" applyFill="1" applyBorder="1" applyAlignment="1">
      <alignment horizontal="center" vertical="center"/>
    </xf>
    <xf numFmtId="0" fontId="4" fillId="2" borderId="3" xfId="2" applyNumberFormat="1" applyFont="1" applyFill="1" applyBorder="1" applyAlignment="1">
      <alignment horizontal="center" vertical="center"/>
    </xf>
    <xf numFmtId="49" fontId="4" fillId="2" borderId="3" xfId="2" applyNumberFormat="1" applyFont="1" applyFill="1" applyBorder="1" applyAlignment="1">
      <alignment horizontal="center" vertical="center"/>
    </xf>
    <xf numFmtId="0" fontId="4" fillId="2" borderId="3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8" fillId="35" borderId="3" xfId="2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horizontal="center" vertical="center"/>
    </xf>
    <xf numFmtId="0" fontId="8" fillId="0" borderId="3" xfId="2" applyNumberFormat="1" applyFont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3" applyNumberFormat="1" applyFont="1" applyFill="1" applyBorder="1" applyAlignment="1">
      <alignment horizontal="center" vertical="center" wrapText="1"/>
    </xf>
    <xf numFmtId="168" fontId="4" fillId="0" borderId="3" xfId="3" applyNumberFormat="1" applyFont="1" applyFill="1" applyBorder="1" applyAlignment="1">
      <alignment horizontal="center"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69" fontId="8" fillId="3" borderId="3" xfId="0" applyNumberFormat="1" applyFont="1" applyFill="1" applyBorder="1" applyAlignment="1">
      <alignment horizontal="center" vertical="center" wrapText="1"/>
    </xf>
    <xf numFmtId="169" fontId="8" fillId="4" borderId="3" xfId="0" applyNumberFormat="1" applyFont="1" applyFill="1" applyBorder="1" applyAlignment="1">
      <alignment horizontal="center" vertical="center" wrapText="1"/>
    </xf>
    <xf numFmtId="169" fontId="8" fillId="5" borderId="3" xfId="0" applyNumberFormat="1" applyFont="1" applyFill="1" applyBorder="1" applyAlignment="1">
      <alignment horizontal="center" vertical="center" wrapText="1"/>
    </xf>
    <xf numFmtId="169" fontId="8" fillId="33" borderId="3" xfId="0" applyNumberFormat="1" applyFont="1" applyFill="1" applyBorder="1" applyAlignment="1">
      <alignment horizontal="center" vertical="center" wrapText="1"/>
    </xf>
    <xf numFmtId="169" fontId="4" fillId="35" borderId="3" xfId="2" applyNumberFormat="1" applyFont="1" applyFill="1" applyBorder="1" applyAlignment="1">
      <alignment horizontal="center" vertical="center"/>
    </xf>
    <xf numFmtId="169" fontId="4" fillId="0" borderId="3" xfId="2" applyNumberFormat="1" applyFont="1" applyFill="1" applyBorder="1" applyAlignment="1">
      <alignment horizontal="center" vertical="center"/>
    </xf>
    <xf numFmtId="169" fontId="8" fillId="35" borderId="3" xfId="2" applyNumberFormat="1" applyFont="1" applyFill="1" applyBorder="1" applyAlignment="1">
      <alignment horizontal="center" vertical="center"/>
    </xf>
    <xf numFmtId="169" fontId="8" fillId="31" borderId="3" xfId="0" applyNumberFormat="1" applyFont="1" applyFill="1" applyBorder="1" applyAlignment="1">
      <alignment horizontal="center" vertical="center" wrapText="1"/>
    </xf>
    <xf numFmtId="169" fontId="4" fillId="2" borderId="3" xfId="1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165" fontId="8" fillId="38" borderId="3" xfId="0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31" fillId="2" borderId="0" xfId="2" applyFont="1" applyFill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35" fillId="2" borderId="0" xfId="0" applyFont="1" applyFill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69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EE8F4"/>
      <color rgb="FFFDFEDA"/>
      <color rgb="FFE6FED0"/>
      <color rgb="FFB2DBEA"/>
      <color rgb="FFFFFFCD"/>
      <color rgb="FFFD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92"/>
  <sheetViews>
    <sheetView tabSelected="1" view="pageBreakPreview" topLeftCell="A4" zoomScale="60" zoomScaleNormal="80" zoomScalePageLayoutView="70" workbookViewId="0">
      <pane xSplit="3" ySplit="19" topLeftCell="D23" activePane="bottomRight" state="frozen"/>
      <selection activeCell="A4" sqref="A4"/>
      <selection pane="topRight" activeCell="D4" sqref="D4"/>
      <selection pane="bottomLeft" activeCell="A23" sqref="A23"/>
      <selection pane="bottomRight" activeCell="H18" sqref="H18"/>
    </sheetView>
  </sheetViews>
  <sheetFormatPr defaultColWidth="9" defaultRowHeight="15.75" x14ac:dyDescent="0.25"/>
  <cols>
    <col min="1" max="1" width="14.75" style="9" customWidth="1"/>
    <col min="2" max="2" width="53.125" style="9" customWidth="1"/>
    <col min="3" max="3" width="29.875" style="9" customWidth="1"/>
    <col min="4" max="4" width="18" style="9" customWidth="1"/>
    <col min="5" max="5" width="17.5" style="9" customWidth="1"/>
    <col min="6" max="6" width="11.375" style="9" customWidth="1"/>
    <col min="7" max="7" width="12.375" style="9" customWidth="1"/>
    <col min="8" max="8" width="12.875" style="9" customWidth="1"/>
    <col min="9" max="17" width="11.25" style="9" customWidth="1"/>
    <col min="18" max="18" width="11" style="9" customWidth="1"/>
    <col min="19" max="19" width="10.875" style="9" customWidth="1"/>
    <col min="20" max="20" width="11.75" style="9" customWidth="1"/>
    <col min="21" max="21" width="9.375" style="9" customWidth="1"/>
    <col min="22" max="22" width="24.125" style="9" customWidth="1"/>
    <col min="23" max="23" width="10.875" style="9" customWidth="1"/>
    <col min="24" max="24" width="13.25" style="9" customWidth="1"/>
    <col min="25" max="26" width="10.625" style="9" customWidth="1"/>
    <col min="27" max="27" width="12.125" style="9" customWidth="1"/>
    <col min="28" max="28" width="10.625" style="9" customWidth="1"/>
    <col min="29" max="29" width="22.75" style="9" customWidth="1"/>
    <col min="30" max="67" width="10.625" style="9" customWidth="1"/>
    <col min="68" max="68" width="12.125" style="9" customWidth="1"/>
    <col min="69" max="69" width="11.5" style="9" customWidth="1"/>
    <col min="70" max="70" width="14.125" style="9" customWidth="1"/>
    <col min="71" max="71" width="15.125" style="9" customWidth="1"/>
    <col min="72" max="72" width="13" style="9" customWidth="1"/>
    <col min="73" max="73" width="11.75" style="9" customWidth="1"/>
    <col min="74" max="74" width="17.5" style="9" customWidth="1"/>
    <col min="75" max="16384" width="9" style="9"/>
  </cols>
  <sheetData>
    <row r="1" spans="1:28" ht="18.75" x14ac:dyDescent="0.25">
      <c r="V1" s="20" t="s">
        <v>0</v>
      </c>
    </row>
    <row r="2" spans="1:28" ht="18.75" x14ac:dyDescent="0.3">
      <c r="V2" s="21" t="s">
        <v>1</v>
      </c>
    </row>
    <row r="3" spans="1:28" ht="18.75" x14ac:dyDescent="0.3">
      <c r="V3" s="22" t="s">
        <v>2</v>
      </c>
    </row>
    <row r="4" spans="1:28" s="24" customFormat="1" ht="18.75" x14ac:dyDescent="0.3">
      <c r="A4" s="106" t="s">
        <v>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23"/>
      <c r="X4" s="23"/>
      <c r="Y4" s="23"/>
      <c r="Z4" s="23"/>
      <c r="AA4" s="23"/>
    </row>
    <row r="5" spans="1:28" s="24" customFormat="1" ht="18.75" customHeight="1" x14ac:dyDescent="0.3">
      <c r="A5" s="107" t="s">
        <v>319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25"/>
      <c r="X5" s="25"/>
      <c r="Y5" s="25"/>
      <c r="Z5" s="25"/>
      <c r="AA5" s="25"/>
      <c r="AB5" s="25"/>
    </row>
    <row r="6" spans="1:28" s="24" customFormat="1" ht="6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8" s="24" customFormat="1" ht="18.75" customHeight="1" x14ac:dyDescent="0.3">
      <c r="A7" s="108" t="s">
        <v>140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25"/>
      <c r="X7" s="25"/>
      <c r="Y7" s="25"/>
      <c r="Z7" s="25"/>
      <c r="AA7" s="25"/>
    </row>
    <row r="8" spans="1:28" x14ac:dyDescent="0.25">
      <c r="A8" s="109" t="s">
        <v>4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"/>
      <c r="X8" s="1"/>
      <c r="Y8" s="1"/>
      <c r="Z8" s="1"/>
      <c r="AA8" s="1"/>
    </row>
    <row r="9" spans="1:28" ht="5.25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28" ht="18.75" x14ac:dyDescent="0.3">
      <c r="A10" s="110" t="s">
        <v>312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26"/>
      <c r="X10" s="26"/>
      <c r="Y10" s="26"/>
      <c r="Z10" s="26"/>
      <c r="AA10" s="26"/>
    </row>
    <row r="11" spans="1:28" ht="6.75" customHeight="1" x14ac:dyDescent="0.3">
      <c r="AA11" s="21"/>
    </row>
    <row r="12" spans="1:28" ht="18.75" x14ac:dyDescent="0.25">
      <c r="A12" s="105" t="s">
        <v>309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2"/>
      <c r="X12" s="2"/>
      <c r="Y12" s="2"/>
      <c r="Z12" s="3"/>
      <c r="AA12" s="3"/>
    </row>
    <row r="13" spans="1:28" x14ac:dyDescent="0.25">
      <c r="A13" s="109" t="s">
        <v>5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"/>
      <c r="X13" s="1"/>
      <c r="Y13" s="1"/>
      <c r="Z13" s="1"/>
      <c r="AA13" s="1"/>
    </row>
    <row r="14" spans="1:28" ht="7.5" customHeight="1" x14ac:dyDescent="0.25">
      <c r="A14" s="111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27"/>
      <c r="X14" s="27"/>
      <c r="Y14" s="27"/>
      <c r="Z14" s="27"/>
    </row>
    <row r="15" spans="1:28" ht="130.5" customHeight="1" x14ac:dyDescent="0.25">
      <c r="A15" s="112" t="s">
        <v>6</v>
      </c>
      <c r="B15" s="99" t="s">
        <v>7</v>
      </c>
      <c r="C15" s="99" t="s">
        <v>8</v>
      </c>
      <c r="D15" s="112" t="s">
        <v>9</v>
      </c>
      <c r="E15" s="112" t="s">
        <v>314</v>
      </c>
      <c r="F15" s="99" t="s">
        <v>315</v>
      </c>
      <c r="G15" s="99"/>
      <c r="H15" s="115" t="s">
        <v>313</v>
      </c>
      <c r="I15" s="116"/>
      <c r="J15" s="116"/>
      <c r="K15" s="116"/>
      <c r="L15" s="116"/>
      <c r="M15" s="116"/>
      <c r="N15" s="116"/>
      <c r="O15" s="116"/>
      <c r="P15" s="116"/>
      <c r="Q15" s="117"/>
      <c r="R15" s="99" t="s">
        <v>10</v>
      </c>
      <c r="S15" s="99"/>
      <c r="T15" s="100" t="s">
        <v>11</v>
      </c>
      <c r="U15" s="101"/>
      <c r="V15" s="112" t="s">
        <v>12</v>
      </c>
    </row>
    <row r="16" spans="1:28" ht="21.75" customHeight="1" x14ac:dyDescent="0.25">
      <c r="A16" s="113"/>
      <c r="B16" s="99"/>
      <c r="C16" s="99"/>
      <c r="D16" s="113"/>
      <c r="E16" s="113"/>
      <c r="F16" s="104" t="s">
        <v>13</v>
      </c>
      <c r="G16" s="104" t="s">
        <v>14</v>
      </c>
      <c r="H16" s="99" t="s">
        <v>15</v>
      </c>
      <c r="I16" s="99"/>
      <c r="J16" s="99" t="s">
        <v>16</v>
      </c>
      <c r="K16" s="99"/>
      <c r="L16" s="99" t="s">
        <v>17</v>
      </c>
      <c r="M16" s="99"/>
      <c r="N16" s="100" t="s">
        <v>18</v>
      </c>
      <c r="O16" s="101"/>
      <c r="P16" s="100" t="s">
        <v>19</v>
      </c>
      <c r="Q16" s="101"/>
      <c r="R16" s="104" t="s">
        <v>13</v>
      </c>
      <c r="S16" s="104" t="s">
        <v>14</v>
      </c>
      <c r="T16" s="118"/>
      <c r="U16" s="119"/>
      <c r="V16" s="113"/>
    </row>
    <row r="17" spans="1:22" ht="18" customHeight="1" x14ac:dyDescent="0.25">
      <c r="A17" s="113"/>
      <c r="B17" s="99"/>
      <c r="C17" s="99"/>
      <c r="D17" s="113"/>
      <c r="E17" s="113"/>
      <c r="F17" s="104"/>
      <c r="G17" s="104"/>
      <c r="H17" s="99"/>
      <c r="I17" s="99"/>
      <c r="J17" s="99"/>
      <c r="K17" s="99"/>
      <c r="L17" s="99"/>
      <c r="M17" s="99"/>
      <c r="N17" s="102"/>
      <c r="O17" s="103"/>
      <c r="P17" s="102"/>
      <c r="Q17" s="103"/>
      <c r="R17" s="104"/>
      <c r="S17" s="104"/>
      <c r="T17" s="102"/>
      <c r="U17" s="103"/>
      <c r="V17" s="113"/>
    </row>
    <row r="18" spans="1:22" ht="90" customHeight="1" x14ac:dyDescent="0.25">
      <c r="A18" s="114"/>
      <c r="B18" s="99"/>
      <c r="C18" s="99"/>
      <c r="D18" s="114"/>
      <c r="E18" s="114"/>
      <c r="F18" s="104"/>
      <c r="G18" s="104"/>
      <c r="H18" s="19" t="s">
        <v>20</v>
      </c>
      <c r="I18" s="19" t="s">
        <v>21</v>
      </c>
      <c r="J18" s="19" t="s">
        <v>20</v>
      </c>
      <c r="K18" s="19" t="s">
        <v>21</v>
      </c>
      <c r="L18" s="19" t="s">
        <v>20</v>
      </c>
      <c r="M18" s="19" t="s">
        <v>21</v>
      </c>
      <c r="N18" s="28" t="s">
        <v>20</v>
      </c>
      <c r="O18" s="28" t="s">
        <v>21</v>
      </c>
      <c r="P18" s="28" t="s">
        <v>20</v>
      </c>
      <c r="Q18" s="28" t="s">
        <v>21</v>
      </c>
      <c r="R18" s="104"/>
      <c r="S18" s="104"/>
      <c r="T18" s="29" t="s">
        <v>22</v>
      </c>
      <c r="U18" s="29" t="s">
        <v>23</v>
      </c>
      <c r="V18" s="114"/>
    </row>
    <row r="19" spans="1:22" ht="16.5" customHeight="1" x14ac:dyDescent="0.25">
      <c r="A19" s="19">
        <v>1</v>
      </c>
      <c r="B19" s="19">
        <f>A19+1</f>
        <v>2</v>
      </c>
      <c r="C19" s="19">
        <f t="shared" ref="C19:V19" si="0">B19+1</f>
        <v>3</v>
      </c>
      <c r="D19" s="19">
        <f t="shared" si="0"/>
        <v>4</v>
      </c>
      <c r="E19" s="19">
        <f t="shared" si="0"/>
        <v>5</v>
      </c>
      <c r="F19" s="19">
        <f t="shared" si="0"/>
        <v>6</v>
      </c>
      <c r="G19" s="19">
        <f t="shared" si="0"/>
        <v>7</v>
      </c>
      <c r="H19" s="19">
        <f t="shared" si="0"/>
        <v>8</v>
      </c>
      <c r="I19" s="19">
        <f t="shared" si="0"/>
        <v>9</v>
      </c>
      <c r="J19" s="19">
        <f t="shared" si="0"/>
        <v>10</v>
      </c>
      <c r="K19" s="19">
        <f t="shared" si="0"/>
        <v>11</v>
      </c>
      <c r="L19" s="19">
        <f t="shared" si="0"/>
        <v>12</v>
      </c>
      <c r="M19" s="19">
        <f t="shared" si="0"/>
        <v>13</v>
      </c>
      <c r="N19" s="19">
        <f t="shared" si="0"/>
        <v>14</v>
      </c>
      <c r="O19" s="19">
        <f t="shared" si="0"/>
        <v>15</v>
      </c>
      <c r="P19" s="19">
        <f t="shared" si="0"/>
        <v>16</v>
      </c>
      <c r="Q19" s="19">
        <f t="shared" si="0"/>
        <v>17</v>
      </c>
      <c r="R19" s="19">
        <f t="shared" si="0"/>
        <v>18</v>
      </c>
      <c r="S19" s="19">
        <f t="shared" si="0"/>
        <v>19</v>
      </c>
      <c r="T19" s="19">
        <f t="shared" si="0"/>
        <v>20</v>
      </c>
      <c r="U19" s="19">
        <f t="shared" si="0"/>
        <v>21</v>
      </c>
      <c r="V19" s="19">
        <f t="shared" si="0"/>
        <v>22</v>
      </c>
    </row>
    <row r="20" spans="1:22" x14ac:dyDescent="0.25">
      <c r="A20" s="35" t="s">
        <v>32</v>
      </c>
      <c r="B20" s="36" t="s">
        <v>24</v>
      </c>
      <c r="C20" s="66" t="s">
        <v>25</v>
      </c>
      <c r="D20" s="4">
        <f t="shared" ref="D20:G20" si="1">IF(NOT(SUM(D23:D28)=0),SUM(D23:D28),"нд")</f>
        <v>15.29</v>
      </c>
      <c r="E20" s="4">
        <f>IF(NOT(SUM(E23:E28)=0),SUM(E23:E28),"нд")</f>
        <v>26.48</v>
      </c>
      <c r="F20" s="4">
        <f t="shared" si="1"/>
        <v>12.186</v>
      </c>
      <c r="G20" s="4">
        <f t="shared" si="1"/>
        <v>116.38999999999999</v>
      </c>
      <c r="H20" s="4">
        <f t="shared" ref="H20:S20" si="2">IF(NOT(SUM(H23:H28)=0),SUM(H23:H28),"нд")</f>
        <v>27.409000000000002</v>
      </c>
      <c r="I20" s="4" t="str">
        <f t="shared" si="2"/>
        <v>нд</v>
      </c>
      <c r="J20" s="4" t="str">
        <f t="shared" si="2"/>
        <v>нд</v>
      </c>
      <c r="K20" s="4" t="str">
        <f t="shared" si="2"/>
        <v>нд</v>
      </c>
      <c r="L20" s="4">
        <f t="shared" ref="L20" si="3">IF(NOT(SUM(L23:L28)=0),SUM(L23:L28),"нд")</f>
        <v>5.3150000000000013</v>
      </c>
      <c r="M20" s="4" t="str">
        <f t="shared" si="2"/>
        <v>нд</v>
      </c>
      <c r="N20" s="4">
        <f t="shared" ref="N20" si="4">IF(NOT(SUM(N23:N28)=0),SUM(N23:N28),"нд")</f>
        <v>9.1639999999999997</v>
      </c>
      <c r="O20" s="4" t="str">
        <f t="shared" si="2"/>
        <v>нд</v>
      </c>
      <c r="P20" s="4">
        <f t="shared" ref="P20" si="5">IF(NOT(SUM(P23:P28)=0),SUM(P23:P28),"нд")</f>
        <v>12.93</v>
      </c>
      <c r="Q20" s="4" t="str">
        <f t="shared" si="2"/>
        <v>нд</v>
      </c>
      <c r="R20" s="4">
        <f t="shared" si="2"/>
        <v>12.186</v>
      </c>
      <c r="S20" s="4">
        <f t="shared" si="2"/>
        <v>116.38999999999999</v>
      </c>
      <c r="T20" s="4">
        <f t="shared" ref="T20:T83" si="6">IF(SUM(I20)-SUM(H20)=0,"нд",SUM(I20)-SUM(H20))</f>
        <v>-27.409000000000002</v>
      </c>
      <c r="U20" s="87">
        <f t="shared" ref="U20:U83" si="7">IF(AND(NOT(SUM(H20)=0),NOT(SUM(H20)=0)),ROUND(SUM(T20)/SUM(H20)*100,2),"нд")</f>
        <v>-100</v>
      </c>
      <c r="V20" s="4" t="s">
        <v>26</v>
      </c>
    </row>
    <row r="21" spans="1:22" x14ac:dyDescent="0.25">
      <c r="A21" s="37"/>
      <c r="B21" s="38" t="s">
        <v>310</v>
      </c>
      <c r="C21" s="5" t="s">
        <v>25</v>
      </c>
      <c r="D21" s="6">
        <f t="shared" ref="D21:G21" si="8">IF(NOT(SUM(D66,D70,D96,D140,D164,D171,D181,D190)=0),SUM(D66,D70,D96,D140,D164,D171,D181,D190),"нд")</f>
        <v>6.4110000000000005</v>
      </c>
      <c r="E21" s="6">
        <f t="shared" ref="E21" si="9">IF(NOT(SUM(E66,E70,E96,E140,E164,E171,E181,E190)=0),SUM(E66,E70,E96,E140,E164,E171,E181,E190),"нд")</f>
        <v>17.142000000000003</v>
      </c>
      <c r="F21" s="6">
        <f t="shared" si="8"/>
        <v>4.3320000000000007</v>
      </c>
      <c r="G21" s="6">
        <f t="shared" si="8"/>
        <v>50.234000000000002</v>
      </c>
      <c r="H21" s="6">
        <f t="shared" ref="H21:Q21" si="10">IF(NOT(SUM(H66,H70,H96,H140,H164,H171,H181,H190)=0),SUM(H66,H70,H96,H140,H164,H171,H181,H190),"нд")</f>
        <v>8.5279999999999987</v>
      </c>
      <c r="I21" s="6" t="str">
        <f t="shared" si="10"/>
        <v>нд</v>
      </c>
      <c r="J21" s="6" t="str">
        <f t="shared" si="10"/>
        <v>нд</v>
      </c>
      <c r="K21" s="6" t="str">
        <f t="shared" si="10"/>
        <v>нд</v>
      </c>
      <c r="L21" s="6">
        <f t="shared" si="10"/>
        <v>0.34399999999999997</v>
      </c>
      <c r="M21" s="6" t="str">
        <f t="shared" si="10"/>
        <v>нд</v>
      </c>
      <c r="N21" s="6">
        <f t="shared" si="10"/>
        <v>2.0920000000000001</v>
      </c>
      <c r="O21" s="6" t="str">
        <f t="shared" si="10"/>
        <v>нд</v>
      </c>
      <c r="P21" s="6">
        <f t="shared" si="10"/>
        <v>6.0919999999999996</v>
      </c>
      <c r="Q21" s="6" t="str">
        <f t="shared" si="10"/>
        <v>нд</v>
      </c>
      <c r="R21" s="6">
        <f t="shared" ref="R21:S21" si="11">IF(NOT(SUM(R66,R70,R96,R140,R164,R171,R181,R190)=0),SUM(R66,R70,R96,R140,R164,R171,R181,R190),"нд")</f>
        <v>4.3320000000000007</v>
      </c>
      <c r="S21" s="6">
        <f t="shared" si="11"/>
        <v>50.234000000000002</v>
      </c>
      <c r="T21" s="6">
        <f t="shared" si="6"/>
        <v>-8.5279999999999987</v>
      </c>
      <c r="U21" s="88">
        <f t="shared" si="7"/>
        <v>-100</v>
      </c>
      <c r="V21" s="6" t="s">
        <v>26</v>
      </c>
    </row>
    <row r="22" spans="1:22" x14ac:dyDescent="0.25">
      <c r="A22" s="31"/>
      <c r="B22" s="32" t="s">
        <v>311</v>
      </c>
      <c r="C22" s="33" t="s">
        <v>25</v>
      </c>
      <c r="D22" s="7">
        <f t="shared" ref="D22:G22" si="12">IF(NOT(SUM(D86,D103,D142,D153,D155,D168,D174,D187)=0),SUM(D86,D103,D142,D153,D155,D168,D174,D187),"нд")</f>
        <v>8.8789999999999996</v>
      </c>
      <c r="E22" s="7">
        <f t="shared" ref="E22" si="13">IF(NOT(SUM(E86,E103,E142,E153,E155,E168,E174,E187)=0),SUM(E86,E103,E142,E153,E155,E168,E174,E187),"нд")</f>
        <v>9.3379999999999992</v>
      </c>
      <c r="F22" s="7">
        <f t="shared" si="12"/>
        <v>7.8540000000000001</v>
      </c>
      <c r="G22" s="7">
        <f t="shared" si="12"/>
        <v>66.156000000000006</v>
      </c>
      <c r="H22" s="7">
        <f t="shared" ref="H22:Q22" si="14">IF(NOT(SUM(H86,H103,H142,H152,H155,H168,H174,H187)=0),SUM(H86,H103,H142,H152,H155,H168,H174,H187),"нд")</f>
        <v>18.881</v>
      </c>
      <c r="I22" s="7" t="str">
        <f t="shared" si="14"/>
        <v>нд</v>
      </c>
      <c r="J22" s="7" t="str">
        <f t="shared" si="14"/>
        <v>нд</v>
      </c>
      <c r="K22" s="7" t="str">
        <f t="shared" si="14"/>
        <v>нд</v>
      </c>
      <c r="L22" s="7">
        <f t="shared" ref="L22" si="15">IF(NOT(SUM(L86,L103,L142,L155,L168,L174,L187)=0),SUM(L86,L103,L142,L155,L168,L174,L187),"нд")</f>
        <v>4.971000000000001</v>
      </c>
      <c r="M22" s="7" t="str">
        <f t="shared" si="14"/>
        <v>нд</v>
      </c>
      <c r="N22" s="7">
        <f t="shared" ref="N22" si="16">IF(NOT(SUM(N86,N103,N142,N155,N168,N174,N187)=0),SUM(N86,N103,N142,N155,N168,N174,N187),"нд")</f>
        <v>7.0719999999999992</v>
      </c>
      <c r="O22" s="7" t="str">
        <f t="shared" si="14"/>
        <v>нд</v>
      </c>
      <c r="P22" s="7">
        <f t="shared" ref="P22" si="17">IF(NOT(SUM(P86,P103,P142,P155,P168,P174,P187)=0),SUM(P86,P103,P142,P155,P168,P174,P187),"нд")</f>
        <v>6.8380000000000001</v>
      </c>
      <c r="Q22" s="7" t="str">
        <f t="shared" si="14"/>
        <v>нд</v>
      </c>
      <c r="R22" s="7">
        <f t="shared" ref="R22:S22" si="18">IF(NOT(SUM(R86,R103,R142,R155,R168,R174,R187)=0),SUM(R86,R103,R142,R155,R168,R174,R187),"нд")</f>
        <v>7.8540000000000001</v>
      </c>
      <c r="S22" s="7">
        <f t="shared" si="18"/>
        <v>66.156000000000006</v>
      </c>
      <c r="T22" s="7">
        <f t="shared" si="6"/>
        <v>-18.881</v>
      </c>
      <c r="U22" s="89">
        <f t="shared" si="7"/>
        <v>-100</v>
      </c>
      <c r="V22" s="7" t="s">
        <v>26</v>
      </c>
    </row>
    <row r="23" spans="1:22" x14ac:dyDescent="0.25">
      <c r="A23" s="35" t="s">
        <v>33</v>
      </c>
      <c r="B23" s="36" t="s">
        <v>34</v>
      </c>
      <c r="C23" s="66" t="s">
        <v>25</v>
      </c>
      <c r="D23" s="4" t="str">
        <f t="shared" ref="D23:G23" si="19">D30</f>
        <v>нд</v>
      </c>
      <c r="E23" s="4" t="str">
        <f>E30</f>
        <v>нд</v>
      </c>
      <c r="F23" s="4" t="str">
        <f t="shared" si="19"/>
        <v>нд</v>
      </c>
      <c r="G23" s="4" t="str">
        <f t="shared" si="19"/>
        <v>нд</v>
      </c>
      <c r="H23" s="4" t="str">
        <f t="shared" ref="H23:Q23" si="20">H30</f>
        <v>нд</v>
      </c>
      <c r="I23" s="4" t="str">
        <f t="shared" si="20"/>
        <v>нд</v>
      </c>
      <c r="J23" s="4" t="str">
        <f t="shared" si="20"/>
        <v>нд</v>
      </c>
      <c r="K23" s="4" t="str">
        <f t="shared" si="20"/>
        <v>нд</v>
      </c>
      <c r="L23" s="4" t="str">
        <f t="shared" si="20"/>
        <v>нд</v>
      </c>
      <c r="M23" s="4" t="str">
        <f t="shared" si="20"/>
        <v>нд</v>
      </c>
      <c r="N23" s="4" t="str">
        <f t="shared" si="20"/>
        <v>нд</v>
      </c>
      <c r="O23" s="4" t="str">
        <f t="shared" si="20"/>
        <v>нд</v>
      </c>
      <c r="P23" s="4" t="str">
        <f t="shared" si="20"/>
        <v>нд</v>
      </c>
      <c r="Q23" s="4" t="str">
        <f t="shared" si="20"/>
        <v>нд</v>
      </c>
      <c r="R23" s="4" t="str">
        <f t="shared" ref="R23:S23" si="21">R30</f>
        <v>нд</v>
      </c>
      <c r="S23" s="4" t="str">
        <f t="shared" si="21"/>
        <v>нд</v>
      </c>
      <c r="T23" s="4" t="str">
        <f t="shared" si="6"/>
        <v>нд</v>
      </c>
      <c r="U23" s="87" t="str">
        <f t="shared" si="7"/>
        <v>нд</v>
      </c>
      <c r="V23" s="4" t="s">
        <v>26</v>
      </c>
    </row>
    <row r="24" spans="1:22" ht="31.5" x14ac:dyDescent="0.25">
      <c r="A24" s="35" t="s">
        <v>35</v>
      </c>
      <c r="B24" s="36" t="s">
        <v>36</v>
      </c>
      <c r="C24" s="66" t="s">
        <v>25</v>
      </c>
      <c r="D24" s="4">
        <f t="shared" ref="D24:G24" si="22">D63</f>
        <v>11.826999999999998</v>
      </c>
      <c r="E24" s="4">
        <f>E63</f>
        <v>24.022000000000002</v>
      </c>
      <c r="F24" s="4">
        <f t="shared" si="22"/>
        <v>8.8729999999999993</v>
      </c>
      <c r="G24" s="4">
        <f t="shared" si="22"/>
        <v>89.840999999999994</v>
      </c>
      <c r="H24" s="4">
        <f t="shared" ref="H24:Q24" si="23">H63</f>
        <v>27.065000000000001</v>
      </c>
      <c r="I24" s="4" t="str">
        <f t="shared" si="23"/>
        <v>нд</v>
      </c>
      <c r="J24" s="4" t="str">
        <f t="shared" si="23"/>
        <v>нд</v>
      </c>
      <c r="K24" s="4" t="str">
        <f t="shared" si="23"/>
        <v>нд</v>
      </c>
      <c r="L24" s="4">
        <f t="shared" si="23"/>
        <v>4.971000000000001</v>
      </c>
      <c r="M24" s="4" t="str">
        <f t="shared" si="23"/>
        <v>нд</v>
      </c>
      <c r="N24" s="4">
        <f t="shared" si="23"/>
        <v>9.1639999999999997</v>
      </c>
      <c r="O24" s="4" t="str">
        <f t="shared" si="23"/>
        <v>нд</v>
      </c>
      <c r="P24" s="4">
        <f t="shared" si="23"/>
        <v>12.93</v>
      </c>
      <c r="Q24" s="4" t="str">
        <f t="shared" si="23"/>
        <v>нд</v>
      </c>
      <c r="R24" s="4">
        <f t="shared" ref="R24:S24" si="24">R63</f>
        <v>8.8729999999999993</v>
      </c>
      <c r="S24" s="4">
        <f t="shared" si="24"/>
        <v>89.840999999999994</v>
      </c>
      <c r="T24" s="4">
        <f t="shared" si="6"/>
        <v>-27.065000000000001</v>
      </c>
      <c r="U24" s="87">
        <f t="shared" si="7"/>
        <v>-100</v>
      </c>
      <c r="V24" s="4" t="s">
        <v>26</v>
      </c>
    </row>
    <row r="25" spans="1:22" ht="47.25" x14ac:dyDescent="0.25">
      <c r="A25" s="35" t="s">
        <v>37</v>
      </c>
      <c r="B25" s="36" t="s">
        <v>38</v>
      </c>
      <c r="C25" s="66" t="s">
        <v>25</v>
      </c>
      <c r="D25" s="4" t="str">
        <f t="shared" ref="D25:G25" si="25">D157</f>
        <v>нд</v>
      </c>
      <c r="E25" s="4" t="str">
        <f>E157</f>
        <v>нд</v>
      </c>
      <c r="F25" s="4" t="str">
        <f t="shared" si="25"/>
        <v>нд</v>
      </c>
      <c r="G25" s="4" t="str">
        <f t="shared" si="25"/>
        <v>нд</v>
      </c>
      <c r="H25" s="4" t="str">
        <f t="shared" ref="H25:Q25" si="26">H157</f>
        <v>нд</v>
      </c>
      <c r="I25" s="4" t="str">
        <f t="shared" si="26"/>
        <v>нд</v>
      </c>
      <c r="J25" s="4" t="str">
        <f t="shared" si="26"/>
        <v>нд</v>
      </c>
      <c r="K25" s="4" t="str">
        <f t="shared" si="26"/>
        <v>нд</v>
      </c>
      <c r="L25" s="4" t="str">
        <f t="shared" si="26"/>
        <v>нд</v>
      </c>
      <c r="M25" s="4" t="str">
        <f t="shared" si="26"/>
        <v>нд</v>
      </c>
      <c r="N25" s="4" t="str">
        <f t="shared" si="26"/>
        <v>нд</v>
      </c>
      <c r="O25" s="4" t="str">
        <f t="shared" si="26"/>
        <v>нд</v>
      </c>
      <c r="P25" s="4" t="str">
        <f t="shared" si="26"/>
        <v>нд</v>
      </c>
      <c r="Q25" s="4" t="str">
        <f t="shared" si="26"/>
        <v>нд</v>
      </c>
      <c r="R25" s="4" t="str">
        <f t="shared" ref="R25:S25" si="27">R157</f>
        <v>нд</v>
      </c>
      <c r="S25" s="4" t="str">
        <f t="shared" si="27"/>
        <v>нд</v>
      </c>
      <c r="T25" s="4" t="str">
        <f t="shared" si="6"/>
        <v>нд</v>
      </c>
      <c r="U25" s="87" t="str">
        <f t="shared" si="7"/>
        <v>нд</v>
      </c>
      <c r="V25" s="4" t="s">
        <v>26</v>
      </c>
    </row>
    <row r="26" spans="1:22" ht="31.5" x14ac:dyDescent="0.25">
      <c r="A26" s="35" t="s">
        <v>39</v>
      </c>
      <c r="B26" s="36" t="s">
        <v>40</v>
      </c>
      <c r="C26" s="66" t="s">
        <v>25</v>
      </c>
      <c r="D26" s="4">
        <f t="shared" ref="D26:G26" si="28">D162</f>
        <v>3.4630000000000001</v>
      </c>
      <c r="E26" s="4">
        <f t="shared" ref="E26" si="29">E162</f>
        <v>2.3449999999999998</v>
      </c>
      <c r="F26" s="4">
        <f t="shared" si="28"/>
        <v>3.3130000000000006</v>
      </c>
      <c r="G26" s="4">
        <f t="shared" si="28"/>
        <v>26.548999999999999</v>
      </c>
      <c r="H26" s="4">
        <f t="shared" ref="H26:Q26" si="30">H162</f>
        <v>0.34399999999999997</v>
      </c>
      <c r="I26" s="4" t="str">
        <f t="shared" si="30"/>
        <v>нд</v>
      </c>
      <c r="J26" s="4" t="str">
        <f t="shared" si="30"/>
        <v>нд</v>
      </c>
      <c r="K26" s="4" t="str">
        <f t="shared" si="30"/>
        <v>нд</v>
      </c>
      <c r="L26" s="4">
        <f t="shared" si="30"/>
        <v>0.34399999999999997</v>
      </c>
      <c r="M26" s="4" t="str">
        <f t="shared" si="30"/>
        <v>нд</v>
      </c>
      <c r="N26" s="4" t="str">
        <f t="shared" si="30"/>
        <v>нд</v>
      </c>
      <c r="O26" s="4" t="str">
        <f t="shared" si="30"/>
        <v>нд</v>
      </c>
      <c r="P26" s="4" t="str">
        <f t="shared" si="30"/>
        <v>нд</v>
      </c>
      <c r="Q26" s="4" t="str">
        <f t="shared" si="30"/>
        <v>нд</v>
      </c>
      <c r="R26" s="4">
        <f t="shared" ref="R26:S26" si="31">R162</f>
        <v>3.3130000000000006</v>
      </c>
      <c r="S26" s="4">
        <f t="shared" si="31"/>
        <v>26.548999999999999</v>
      </c>
      <c r="T26" s="4">
        <f t="shared" si="6"/>
        <v>-0.34399999999999997</v>
      </c>
      <c r="U26" s="87">
        <f t="shared" si="7"/>
        <v>-100</v>
      </c>
      <c r="V26" s="4" t="s">
        <v>26</v>
      </c>
    </row>
    <row r="27" spans="1:22" ht="31.5" x14ac:dyDescent="0.25">
      <c r="A27" s="35" t="s">
        <v>41</v>
      </c>
      <c r="B27" s="36" t="s">
        <v>42</v>
      </c>
      <c r="C27" s="66" t="s">
        <v>25</v>
      </c>
      <c r="D27" s="4" t="str">
        <f t="shared" ref="D27:G27" si="32">D177</f>
        <v>нд</v>
      </c>
      <c r="E27" s="4" t="str">
        <f t="shared" ref="E27" si="33">E177</f>
        <v>нд</v>
      </c>
      <c r="F27" s="4" t="str">
        <f t="shared" si="32"/>
        <v>нд</v>
      </c>
      <c r="G27" s="4" t="str">
        <f t="shared" si="32"/>
        <v>нд</v>
      </c>
      <c r="H27" s="4" t="str">
        <f t="shared" ref="H27:Q27" si="34">H177</f>
        <v>нд</v>
      </c>
      <c r="I27" s="4" t="str">
        <f t="shared" si="34"/>
        <v>нд</v>
      </c>
      <c r="J27" s="4" t="str">
        <f t="shared" si="34"/>
        <v>нд</v>
      </c>
      <c r="K27" s="4" t="str">
        <f t="shared" si="34"/>
        <v>нд</v>
      </c>
      <c r="L27" s="4" t="str">
        <f t="shared" si="34"/>
        <v>нд</v>
      </c>
      <c r="M27" s="4" t="str">
        <f t="shared" si="34"/>
        <v>нд</v>
      </c>
      <c r="N27" s="4" t="str">
        <f t="shared" si="34"/>
        <v>нд</v>
      </c>
      <c r="O27" s="4" t="str">
        <f t="shared" si="34"/>
        <v>нд</v>
      </c>
      <c r="P27" s="4" t="str">
        <f t="shared" si="34"/>
        <v>нд</v>
      </c>
      <c r="Q27" s="4" t="str">
        <f t="shared" si="34"/>
        <v>нд</v>
      </c>
      <c r="R27" s="4" t="str">
        <f t="shared" ref="R27:S27" si="35">R177</f>
        <v>нд</v>
      </c>
      <c r="S27" s="4" t="str">
        <f t="shared" si="35"/>
        <v>нд</v>
      </c>
      <c r="T27" s="4" t="str">
        <f t="shared" si="6"/>
        <v>нд</v>
      </c>
      <c r="U27" s="87" t="str">
        <f t="shared" si="7"/>
        <v>нд</v>
      </c>
      <c r="V27" s="4" t="s">
        <v>26</v>
      </c>
    </row>
    <row r="28" spans="1:22" x14ac:dyDescent="0.25">
      <c r="A28" s="35" t="s">
        <v>43</v>
      </c>
      <c r="B28" s="36" t="s">
        <v>44</v>
      </c>
      <c r="C28" s="66" t="s">
        <v>25</v>
      </c>
      <c r="D28" s="4" t="str">
        <f t="shared" ref="D28:G28" si="36">D179</f>
        <v>нд</v>
      </c>
      <c r="E28" s="4">
        <f>E179</f>
        <v>0.113</v>
      </c>
      <c r="F28" s="4" t="str">
        <f t="shared" si="36"/>
        <v>нд</v>
      </c>
      <c r="G28" s="4" t="str">
        <f t="shared" si="36"/>
        <v>нд</v>
      </c>
      <c r="H28" s="4" t="str">
        <f t="shared" ref="H28:Q28" si="37">H179</f>
        <v>нд</v>
      </c>
      <c r="I28" s="4" t="str">
        <f t="shared" si="37"/>
        <v>нд</v>
      </c>
      <c r="J28" s="4" t="str">
        <f t="shared" si="37"/>
        <v>нд</v>
      </c>
      <c r="K28" s="4" t="str">
        <f t="shared" si="37"/>
        <v>нд</v>
      </c>
      <c r="L28" s="4" t="str">
        <f t="shared" si="37"/>
        <v>нд</v>
      </c>
      <c r="M28" s="4" t="str">
        <f t="shared" si="37"/>
        <v>нд</v>
      </c>
      <c r="N28" s="4" t="str">
        <f t="shared" si="37"/>
        <v>нд</v>
      </c>
      <c r="O28" s="4" t="str">
        <f t="shared" si="37"/>
        <v>нд</v>
      </c>
      <c r="P28" s="4" t="str">
        <f t="shared" si="37"/>
        <v>нд</v>
      </c>
      <c r="Q28" s="4" t="str">
        <f t="shared" si="37"/>
        <v>нд</v>
      </c>
      <c r="R28" s="4" t="str">
        <f t="shared" ref="R28:S28" si="38">R179</f>
        <v>нд</v>
      </c>
      <c r="S28" s="4" t="str">
        <f t="shared" si="38"/>
        <v>нд</v>
      </c>
      <c r="T28" s="4" t="str">
        <f t="shared" si="6"/>
        <v>нд</v>
      </c>
      <c r="U28" s="87" t="str">
        <f t="shared" si="7"/>
        <v>нд</v>
      </c>
      <c r="V28" s="4" t="s">
        <v>26</v>
      </c>
    </row>
    <row r="29" spans="1:22" x14ac:dyDescent="0.25">
      <c r="A29" s="12" t="s">
        <v>45</v>
      </c>
      <c r="B29" s="39" t="s">
        <v>46</v>
      </c>
      <c r="C29" s="67" t="s">
        <v>25</v>
      </c>
      <c r="D29" s="77">
        <f t="shared" ref="D29:G29" si="39">D20</f>
        <v>15.29</v>
      </c>
      <c r="E29" s="67">
        <f>E20</f>
        <v>26.48</v>
      </c>
      <c r="F29" s="77">
        <f t="shared" si="39"/>
        <v>12.186</v>
      </c>
      <c r="G29" s="77">
        <f t="shared" si="39"/>
        <v>116.38999999999999</v>
      </c>
      <c r="H29" s="77">
        <f t="shared" ref="H29:Q29" si="40">H20</f>
        <v>27.409000000000002</v>
      </c>
      <c r="I29" s="77" t="str">
        <f t="shared" si="40"/>
        <v>нд</v>
      </c>
      <c r="J29" s="67" t="str">
        <f t="shared" si="40"/>
        <v>нд</v>
      </c>
      <c r="K29" s="67" t="str">
        <f t="shared" si="40"/>
        <v>нд</v>
      </c>
      <c r="L29" s="80">
        <f t="shared" si="40"/>
        <v>5.3150000000000013</v>
      </c>
      <c r="M29" s="67" t="str">
        <f t="shared" si="40"/>
        <v>нд</v>
      </c>
      <c r="N29" s="80">
        <f t="shared" si="40"/>
        <v>9.1639999999999997</v>
      </c>
      <c r="O29" s="67" t="str">
        <f t="shared" si="40"/>
        <v>нд</v>
      </c>
      <c r="P29" s="80">
        <f t="shared" si="40"/>
        <v>12.93</v>
      </c>
      <c r="Q29" s="67" t="str">
        <f t="shared" si="40"/>
        <v>нд</v>
      </c>
      <c r="R29" s="80">
        <f t="shared" ref="R29:S29" si="41">R20</f>
        <v>12.186</v>
      </c>
      <c r="S29" s="67">
        <f t="shared" si="41"/>
        <v>116.38999999999999</v>
      </c>
      <c r="T29" s="67">
        <f t="shared" si="6"/>
        <v>-27.409000000000002</v>
      </c>
      <c r="U29" s="67">
        <f t="shared" si="7"/>
        <v>-100</v>
      </c>
      <c r="V29" s="67" t="s">
        <v>26</v>
      </c>
    </row>
    <row r="30" spans="1:22" x14ac:dyDescent="0.25">
      <c r="A30" s="40" t="s">
        <v>27</v>
      </c>
      <c r="B30" s="41" t="s">
        <v>47</v>
      </c>
      <c r="C30" s="68" t="s">
        <v>25</v>
      </c>
      <c r="D30" s="15" t="str">
        <f t="shared" ref="D30:G30" si="42">IF(NOT(SUM(D31,D38,D43,D58)=0),SUM(D31,D38,D43,D58),"нд")</f>
        <v>нд</v>
      </c>
      <c r="E30" s="15" t="str">
        <f t="shared" ref="E30" si="43">IF(NOT(SUM(E31,E38,E43,E58)=0),SUM(E31,E38,E43,E58),"нд")</f>
        <v>нд</v>
      </c>
      <c r="F30" s="15" t="str">
        <f t="shared" si="42"/>
        <v>нд</v>
      </c>
      <c r="G30" s="15" t="str">
        <f t="shared" si="42"/>
        <v>нд</v>
      </c>
      <c r="H30" s="15" t="str">
        <f t="shared" ref="H30:Q30" si="44">IF(NOT(SUM(H31,H38,H43,H58)=0),SUM(H31,H38,H43,H58),"нд")</f>
        <v>нд</v>
      </c>
      <c r="I30" s="15" t="str">
        <f t="shared" si="44"/>
        <v>нд</v>
      </c>
      <c r="J30" s="15" t="str">
        <f t="shared" si="44"/>
        <v>нд</v>
      </c>
      <c r="K30" s="15" t="str">
        <f t="shared" si="44"/>
        <v>нд</v>
      </c>
      <c r="L30" s="15" t="str">
        <f t="shared" si="44"/>
        <v>нд</v>
      </c>
      <c r="M30" s="15" t="str">
        <f t="shared" si="44"/>
        <v>нд</v>
      </c>
      <c r="N30" s="15" t="str">
        <f t="shared" si="44"/>
        <v>нд</v>
      </c>
      <c r="O30" s="15" t="str">
        <f t="shared" si="44"/>
        <v>нд</v>
      </c>
      <c r="P30" s="15" t="str">
        <f t="shared" si="44"/>
        <v>нд</v>
      </c>
      <c r="Q30" s="15" t="str">
        <f t="shared" si="44"/>
        <v>нд</v>
      </c>
      <c r="R30" s="15" t="str">
        <f t="shared" ref="R30:S30" si="45">IF(NOT(SUM(R31,R38,R43,R58)=0),SUM(R31,R38,R43,R58),"нд")</f>
        <v>нд</v>
      </c>
      <c r="S30" s="15" t="str">
        <f t="shared" si="45"/>
        <v>нд</v>
      </c>
      <c r="T30" s="15" t="str">
        <f t="shared" si="6"/>
        <v>нд</v>
      </c>
      <c r="U30" s="15" t="str">
        <f t="shared" si="7"/>
        <v>нд</v>
      </c>
      <c r="V30" s="15" t="s">
        <v>26</v>
      </c>
    </row>
    <row r="31" spans="1:22" ht="31.5" x14ac:dyDescent="0.25">
      <c r="A31" s="42" t="s">
        <v>28</v>
      </c>
      <c r="B31" s="43" t="s">
        <v>48</v>
      </c>
      <c r="C31" s="69" t="s">
        <v>25</v>
      </c>
      <c r="D31" s="16" t="str">
        <f t="shared" ref="D31:G31" si="46">IF(NOT(SUM(D32,D34,D36)=0),SUM(D32,D34,D36),"нд")</f>
        <v>нд</v>
      </c>
      <c r="E31" s="16" t="str">
        <f t="shared" ref="E31" si="47">IF(NOT(SUM(E32,E34,E36)=0),SUM(E32,E34,E36),"нд")</f>
        <v>нд</v>
      </c>
      <c r="F31" s="16" t="str">
        <f t="shared" si="46"/>
        <v>нд</v>
      </c>
      <c r="G31" s="16" t="str">
        <f t="shared" si="46"/>
        <v>нд</v>
      </c>
      <c r="H31" s="16" t="str">
        <f t="shared" ref="H31:Q31" si="48">IF(NOT(SUM(H32,H34,H36)=0),SUM(H32,H34,H36),"нд")</f>
        <v>нд</v>
      </c>
      <c r="I31" s="16" t="str">
        <f t="shared" si="48"/>
        <v>нд</v>
      </c>
      <c r="J31" s="16" t="str">
        <f t="shared" si="48"/>
        <v>нд</v>
      </c>
      <c r="K31" s="16" t="str">
        <f t="shared" si="48"/>
        <v>нд</v>
      </c>
      <c r="L31" s="16" t="str">
        <f t="shared" si="48"/>
        <v>нд</v>
      </c>
      <c r="M31" s="16" t="str">
        <f t="shared" si="48"/>
        <v>нд</v>
      </c>
      <c r="N31" s="16" t="str">
        <f t="shared" si="48"/>
        <v>нд</v>
      </c>
      <c r="O31" s="16" t="str">
        <f t="shared" si="48"/>
        <v>нд</v>
      </c>
      <c r="P31" s="16" t="str">
        <f t="shared" si="48"/>
        <v>нд</v>
      </c>
      <c r="Q31" s="16" t="str">
        <f t="shared" si="48"/>
        <v>нд</v>
      </c>
      <c r="R31" s="16" t="str">
        <f t="shared" ref="R31:S31" si="49">IF(NOT(SUM(R32,R34,R36)=0),SUM(R32,R34,R36),"нд")</f>
        <v>нд</v>
      </c>
      <c r="S31" s="16" t="str">
        <f t="shared" si="49"/>
        <v>нд</v>
      </c>
      <c r="T31" s="16" t="str">
        <f t="shared" si="6"/>
        <v>нд</v>
      </c>
      <c r="U31" s="16" t="str">
        <f t="shared" si="7"/>
        <v>нд</v>
      </c>
      <c r="V31" s="16" t="s">
        <v>26</v>
      </c>
    </row>
    <row r="32" spans="1:22" ht="47.25" x14ac:dyDescent="0.25">
      <c r="A32" s="44" t="s">
        <v>29</v>
      </c>
      <c r="B32" s="45" t="s">
        <v>49</v>
      </c>
      <c r="C32" s="13" t="s">
        <v>25</v>
      </c>
      <c r="D32" s="13" t="str">
        <f t="shared" ref="D32:G32" si="50">IF(NOT(SUM(D33)=0),SUM(D33),"нд")</f>
        <v>нд</v>
      </c>
      <c r="E32" s="13" t="str">
        <f t="shared" ref="E32" si="51">IF(NOT(SUM(E33)=0),SUM(E33),"нд")</f>
        <v>нд</v>
      </c>
      <c r="F32" s="13" t="str">
        <f t="shared" si="50"/>
        <v>нд</v>
      </c>
      <c r="G32" s="13" t="str">
        <f t="shared" si="50"/>
        <v>нд</v>
      </c>
      <c r="H32" s="13" t="str">
        <f t="shared" ref="H32:I32" si="52">IF(NOT(SUM(H33)=0),SUM(H33),"нд")</f>
        <v>нд</v>
      </c>
      <c r="I32" s="13" t="str">
        <f t="shared" si="52"/>
        <v>нд</v>
      </c>
      <c r="J32" s="13" t="str">
        <f t="shared" ref="J32:S32" si="53">IF(NOT(SUM(J33)=0),SUM(J33),"нд")</f>
        <v>нд</v>
      </c>
      <c r="K32" s="13" t="str">
        <f t="shared" si="53"/>
        <v>нд</v>
      </c>
      <c r="L32" s="13" t="str">
        <f t="shared" ref="L32" si="54">IF(NOT(SUM(L33)=0),SUM(L33),"нд")</f>
        <v>нд</v>
      </c>
      <c r="M32" s="13" t="str">
        <f t="shared" si="53"/>
        <v>нд</v>
      </c>
      <c r="N32" s="13" t="str">
        <f t="shared" ref="N32" si="55">IF(NOT(SUM(N33)=0),SUM(N33),"нд")</f>
        <v>нд</v>
      </c>
      <c r="O32" s="13" t="str">
        <f t="shared" si="53"/>
        <v>нд</v>
      </c>
      <c r="P32" s="13" t="str">
        <f t="shared" ref="P32" si="56">IF(NOT(SUM(P33)=0),SUM(P33),"нд")</f>
        <v>нд</v>
      </c>
      <c r="Q32" s="13" t="str">
        <f t="shared" si="53"/>
        <v>нд</v>
      </c>
      <c r="R32" s="13" t="str">
        <f t="shared" si="53"/>
        <v>нд</v>
      </c>
      <c r="S32" s="13" t="str">
        <f t="shared" si="53"/>
        <v>нд</v>
      </c>
      <c r="T32" s="13" t="str">
        <f t="shared" si="6"/>
        <v>нд</v>
      </c>
      <c r="U32" s="13" t="str">
        <f t="shared" si="7"/>
        <v>нд</v>
      </c>
      <c r="V32" s="13" t="s">
        <v>26</v>
      </c>
    </row>
    <row r="33" spans="1:22" x14ac:dyDescent="0.25">
      <c r="A33" s="12" t="s">
        <v>26</v>
      </c>
      <c r="B33" s="12" t="s">
        <v>26</v>
      </c>
      <c r="C33" s="12" t="s">
        <v>26</v>
      </c>
      <c r="D33" s="12" t="s">
        <v>26</v>
      </c>
      <c r="E33" s="12" t="s">
        <v>26</v>
      </c>
      <c r="F33" s="12" t="s">
        <v>26</v>
      </c>
      <c r="G33" s="12" t="s">
        <v>26</v>
      </c>
      <c r="H33" s="8" t="str">
        <f t="shared" ref="H33:I83" si="57">IF(NOT(SUM(J33,L33,N33,P33)=0),SUM(J33,L33,N33,P33),"нд")</f>
        <v>нд</v>
      </c>
      <c r="I33" s="8" t="str">
        <f t="shared" si="57"/>
        <v>нд</v>
      </c>
      <c r="J33" s="12" t="s">
        <v>26</v>
      </c>
      <c r="K33" s="12" t="s">
        <v>26</v>
      </c>
      <c r="L33" s="12" t="s">
        <v>26</v>
      </c>
      <c r="M33" s="12" t="s">
        <v>26</v>
      </c>
      <c r="N33" s="12" t="s">
        <v>26</v>
      </c>
      <c r="O33" s="12" t="s">
        <v>26</v>
      </c>
      <c r="P33" s="12" t="s">
        <v>26</v>
      </c>
      <c r="Q33" s="12" t="s">
        <v>26</v>
      </c>
      <c r="R33" s="12" t="str">
        <f t="shared" ref="R33:R83" si="58">IF(NOT(OR(F33="нд",I33="нд")),F33-I33,F33)</f>
        <v>нд</v>
      </c>
      <c r="S33" s="12" t="str">
        <f t="shared" ref="S33:S83" si="59">IF(NOT(OR(G33="нд",I33="нд")),G33-I33,G33)</f>
        <v>нд</v>
      </c>
      <c r="T33" s="12" t="str">
        <f t="shared" si="6"/>
        <v>нд</v>
      </c>
      <c r="U33" s="12" t="str">
        <f t="shared" si="7"/>
        <v>нд</v>
      </c>
      <c r="V33" s="12" t="s">
        <v>26</v>
      </c>
    </row>
    <row r="34" spans="1:22" ht="47.25" x14ac:dyDescent="0.25">
      <c r="A34" s="44" t="s">
        <v>30</v>
      </c>
      <c r="B34" s="45" t="s">
        <v>50</v>
      </c>
      <c r="C34" s="13" t="s">
        <v>25</v>
      </c>
      <c r="D34" s="13" t="str">
        <f t="shared" ref="D34:G34" si="60">IF(NOT(SUM(D35)=0),SUM(D35),"нд")</f>
        <v>нд</v>
      </c>
      <c r="E34" s="13" t="str">
        <f t="shared" ref="E34" si="61">IF(NOT(SUM(E35)=0),SUM(E35),"нд")</f>
        <v>нд</v>
      </c>
      <c r="F34" s="13" t="str">
        <f t="shared" si="60"/>
        <v>нд</v>
      </c>
      <c r="G34" s="13" t="str">
        <f t="shared" si="60"/>
        <v>нд</v>
      </c>
      <c r="H34" s="13" t="str">
        <f t="shared" ref="H34:I34" si="62">IF(NOT(SUM(H35)=0),SUM(H35),"нд")</f>
        <v>нд</v>
      </c>
      <c r="I34" s="13" t="str">
        <f t="shared" si="62"/>
        <v>нд</v>
      </c>
      <c r="J34" s="13" t="str">
        <f t="shared" ref="J34:S34" si="63">IF(NOT(SUM(J35)=0),SUM(J35),"нд")</f>
        <v>нд</v>
      </c>
      <c r="K34" s="13" t="str">
        <f t="shared" si="63"/>
        <v>нд</v>
      </c>
      <c r="L34" s="13" t="str">
        <f t="shared" ref="L34" si="64">IF(NOT(SUM(L35)=0),SUM(L35),"нд")</f>
        <v>нд</v>
      </c>
      <c r="M34" s="13" t="str">
        <f t="shared" si="63"/>
        <v>нд</v>
      </c>
      <c r="N34" s="13" t="str">
        <f t="shared" ref="N34" si="65">IF(NOT(SUM(N35)=0),SUM(N35),"нд")</f>
        <v>нд</v>
      </c>
      <c r="O34" s="13" t="str">
        <f t="shared" si="63"/>
        <v>нд</v>
      </c>
      <c r="P34" s="13" t="str">
        <f t="shared" ref="P34" si="66">IF(NOT(SUM(P35)=0),SUM(P35),"нд")</f>
        <v>нд</v>
      </c>
      <c r="Q34" s="13" t="str">
        <f t="shared" si="63"/>
        <v>нд</v>
      </c>
      <c r="R34" s="13" t="str">
        <f t="shared" si="63"/>
        <v>нд</v>
      </c>
      <c r="S34" s="13" t="str">
        <f t="shared" si="63"/>
        <v>нд</v>
      </c>
      <c r="T34" s="13" t="str">
        <f t="shared" si="6"/>
        <v>нд</v>
      </c>
      <c r="U34" s="13" t="str">
        <f t="shared" si="7"/>
        <v>нд</v>
      </c>
      <c r="V34" s="13" t="s">
        <v>26</v>
      </c>
    </row>
    <row r="35" spans="1:22" x14ac:dyDescent="0.25">
      <c r="A35" s="12" t="s">
        <v>26</v>
      </c>
      <c r="B35" s="12" t="s">
        <v>26</v>
      </c>
      <c r="C35" s="12" t="s">
        <v>26</v>
      </c>
      <c r="D35" s="12" t="s">
        <v>26</v>
      </c>
      <c r="E35" s="12" t="s">
        <v>26</v>
      </c>
      <c r="F35" s="12" t="s">
        <v>26</v>
      </c>
      <c r="G35" s="12" t="s">
        <v>26</v>
      </c>
      <c r="H35" s="8" t="str">
        <f t="shared" si="57"/>
        <v>нд</v>
      </c>
      <c r="I35" s="8" t="str">
        <f t="shared" si="57"/>
        <v>нд</v>
      </c>
      <c r="J35" s="12" t="s">
        <v>26</v>
      </c>
      <c r="K35" s="12" t="s">
        <v>26</v>
      </c>
      <c r="L35" s="12" t="s">
        <v>26</v>
      </c>
      <c r="M35" s="12" t="s">
        <v>26</v>
      </c>
      <c r="N35" s="12" t="s">
        <v>26</v>
      </c>
      <c r="O35" s="12" t="s">
        <v>26</v>
      </c>
      <c r="P35" s="12" t="s">
        <v>26</v>
      </c>
      <c r="Q35" s="12" t="s">
        <v>26</v>
      </c>
      <c r="R35" s="12" t="str">
        <f t="shared" si="58"/>
        <v>нд</v>
      </c>
      <c r="S35" s="12" t="str">
        <f t="shared" si="59"/>
        <v>нд</v>
      </c>
      <c r="T35" s="12" t="str">
        <f t="shared" si="6"/>
        <v>нд</v>
      </c>
      <c r="U35" s="12" t="str">
        <f t="shared" si="7"/>
        <v>нд</v>
      </c>
      <c r="V35" s="12" t="s">
        <v>26</v>
      </c>
    </row>
    <row r="36" spans="1:22" ht="31.5" x14ac:dyDescent="0.25">
      <c r="A36" s="44" t="s">
        <v>51</v>
      </c>
      <c r="B36" s="45" t="s">
        <v>52</v>
      </c>
      <c r="C36" s="13" t="s">
        <v>25</v>
      </c>
      <c r="D36" s="13" t="str">
        <f t="shared" ref="D36:G36" si="67">IF(NOT(SUM(D37)=0),SUM(D37),"нд")</f>
        <v>нд</v>
      </c>
      <c r="E36" s="13" t="str">
        <f t="shared" ref="E36" si="68">IF(NOT(SUM(E37)=0),SUM(E37),"нд")</f>
        <v>нд</v>
      </c>
      <c r="F36" s="13" t="str">
        <f t="shared" si="67"/>
        <v>нд</v>
      </c>
      <c r="G36" s="13" t="str">
        <f t="shared" si="67"/>
        <v>нд</v>
      </c>
      <c r="H36" s="13" t="str">
        <f t="shared" ref="H36:S36" si="69">IF(NOT(SUM(H37)=0),SUM(H37),"нд")</f>
        <v>нд</v>
      </c>
      <c r="I36" s="13" t="str">
        <f t="shared" si="69"/>
        <v>нд</v>
      </c>
      <c r="J36" s="13" t="str">
        <f t="shared" si="69"/>
        <v>нд</v>
      </c>
      <c r="K36" s="13" t="str">
        <f t="shared" si="69"/>
        <v>нд</v>
      </c>
      <c r="L36" s="13" t="str">
        <f t="shared" ref="L36" si="70">IF(NOT(SUM(L37)=0),SUM(L37),"нд")</f>
        <v>нд</v>
      </c>
      <c r="M36" s="13" t="str">
        <f t="shared" si="69"/>
        <v>нд</v>
      </c>
      <c r="N36" s="13" t="str">
        <f t="shared" ref="N36" si="71">IF(NOT(SUM(N37)=0),SUM(N37),"нд")</f>
        <v>нд</v>
      </c>
      <c r="O36" s="13" t="str">
        <f t="shared" si="69"/>
        <v>нд</v>
      </c>
      <c r="P36" s="13" t="str">
        <f t="shared" ref="P36" si="72">IF(NOT(SUM(P37)=0),SUM(P37),"нд")</f>
        <v>нд</v>
      </c>
      <c r="Q36" s="13" t="str">
        <f t="shared" si="69"/>
        <v>нд</v>
      </c>
      <c r="R36" s="13" t="str">
        <f t="shared" si="69"/>
        <v>нд</v>
      </c>
      <c r="S36" s="13" t="str">
        <f t="shared" si="69"/>
        <v>нд</v>
      </c>
      <c r="T36" s="13" t="str">
        <f t="shared" si="6"/>
        <v>нд</v>
      </c>
      <c r="U36" s="13" t="str">
        <f t="shared" si="7"/>
        <v>нд</v>
      </c>
      <c r="V36" s="13" t="s">
        <v>26</v>
      </c>
    </row>
    <row r="37" spans="1:22" x14ac:dyDescent="0.25">
      <c r="A37" s="12" t="s">
        <v>26</v>
      </c>
      <c r="B37" s="12" t="s">
        <v>26</v>
      </c>
      <c r="C37" s="12" t="s">
        <v>26</v>
      </c>
      <c r="D37" s="12" t="s">
        <v>26</v>
      </c>
      <c r="E37" s="12" t="s">
        <v>26</v>
      </c>
      <c r="F37" s="12" t="s">
        <v>26</v>
      </c>
      <c r="G37" s="12" t="s">
        <v>26</v>
      </c>
      <c r="H37" s="8" t="str">
        <f t="shared" si="57"/>
        <v>нд</v>
      </c>
      <c r="I37" s="8" t="str">
        <f t="shared" si="57"/>
        <v>нд</v>
      </c>
      <c r="J37" s="12" t="s">
        <v>26</v>
      </c>
      <c r="K37" s="12" t="s">
        <v>26</v>
      </c>
      <c r="L37" s="12" t="s">
        <v>26</v>
      </c>
      <c r="M37" s="12" t="s">
        <v>26</v>
      </c>
      <c r="N37" s="12" t="s">
        <v>26</v>
      </c>
      <c r="O37" s="12" t="s">
        <v>26</v>
      </c>
      <c r="P37" s="12" t="s">
        <v>26</v>
      </c>
      <c r="Q37" s="12" t="s">
        <v>26</v>
      </c>
      <c r="R37" s="12" t="str">
        <f t="shared" si="58"/>
        <v>нд</v>
      </c>
      <c r="S37" s="12" t="str">
        <f t="shared" si="59"/>
        <v>нд</v>
      </c>
      <c r="T37" s="12" t="str">
        <f t="shared" si="6"/>
        <v>нд</v>
      </c>
      <c r="U37" s="12" t="str">
        <f t="shared" si="7"/>
        <v>нд</v>
      </c>
      <c r="V37" s="12" t="s">
        <v>26</v>
      </c>
    </row>
    <row r="38" spans="1:22" ht="31.5" x14ac:dyDescent="0.25">
      <c r="A38" s="42" t="s">
        <v>53</v>
      </c>
      <c r="B38" s="43" t="s">
        <v>54</v>
      </c>
      <c r="C38" s="69" t="s">
        <v>25</v>
      </c>
      <c r="D38" s="16" t="str">
        <f t="shared" ref="D38:G38" si="73">IF(NOT(SUM(D39,D41)=0),SUM(D39,D41),"нд")</f>
        <v>нд</v>
      </c>
      <c r="E38" s="16" t="str">
        <f>IF(NOT(SUM(E39,E41)=0),SUM(E39,E41),"нд")</f>
        <v>нд</v>
      </c>
      <c r="F38" s="16" t="str">
        <f t="shared" si="73"/>
        <v>нд</v>
      </c>
      <c r="G38" s="16" t="str">
        <f t="shared" si="73"/>
        <v>нд</v>
      </c>
      <c r="H38" s="16" t="str">
        <f t="shared" ref="H38:Q38" si="74">IF(NOT(SUM(H39,H41)=0),SUM(H39,H41),"нд")</f>
        <v>нд</v>
      </c>
      <c r="I38" s="16" t="str">
        <f t="shared" si="74"/>
        <v>нд</v>
      </c>
      <c r="J38" s="16" t="str">
        <f t="shared" si="74"/>
        <v>нд</v>
      </c>
      <c r="K38" s="16" t="str">
        <f t="shared" si="74"/>
        <v>нд</v>
      </c>
      <c r="L38" s="16" t="str">
        <f t="shared" si="74"/>
        <v>нд</v>
      </c>
      <c r="M38" s="16" t="str">
        <f t="shared" si="74"/>
        <v>нд</v>
      </c>
      <c r="N38" s="16" t="str">
        <f t="shared" si="74"/>
        <v>нд</v>
      </c>
      <c r="O38" s="16" t="str">
        <f t="shared" si="74"/>
        <v>нд</v>
      </c>
      <c r="P38" s="16" t="str">
        <f t="shared" si="74"/>
        <v>нд</v>
      </c>
      <c r="Q38" s="16" t="str">
        <f t="shared" si="74"/>
        <v>нд</v>
      </c>
      <c r="R38" s="16" t="str">
        <f t="shared" ref="R38:S38" si="75">IF(NOT(SUM(R39,R41)=0),SUM(R39,R41),"нд")</f>
        <v>нд</v>
      </c>
      <c r="S38" s="16" t="str">
        <f t="shared" si="75"/>
        <v>нд</v>
      </c>
      <c r="T38" s="16" t="str">
        <f t="shared" si="6"/>
        <v>нд</v>
      </c>
      <c r="U38" s="16" t="str">
        <f t="shared" si="7"/>
        <v>нд</v>
      </c>
      <c r="V38" s="16" t="s">
        <v>26</v>
      </c>
    </row>
    <row r="39" spans="1:22" ht="47.25" x14ac:dyDescent="0.25">
      <c r="A39" s="44" t="s">
        <v>55</v>
      </c>
      <c r="B39" s="45" t="s">
        <v>56</v>
      </c>
      <c r="C39" s="13" t="s">
        <v>25</v>
      </c>
      <c r="D39" s="13" t="str">
        <f t="shared" ref="D39:G39" si="76">IF(NOT(SUM(D40)=0),SUM(D40),"нд")</f>
        <v>нд</v>
      </c>
      <c r="E39" s="13" t="str">
        <f t="shared" ref="E39" si="77">IF(NOT(SUM(E40)=0),SUM(E40),"нд")</f>
        <v>нд</v>
      </c>
      <c r="F39" s="13" t="str">
        <f t="shared" si="76"/>
        <v>нд</v>
      </c>
      <c r="G39" s="13" t="str">
        <f t="shared" si="76"/>
        <v>нд</v>
      </c>
      <c r="H39" s="13" t="str">
        <f t="shared" ref="H39:I39" si="78">IF(NOT(SUM(H40)=0),SUM(H40),"нд")</f>
        <v>нд</v>
      </c>
      <c r="I39" s="13" t="str">
        <f t="shared" si="78"/>
        <v>нд</v>
      </c>
      <c r="J39" s="13" t="str">
        <f t="shared" ref="J39:S39" si="79">IF(NOT(SUM(J40)=0),SUM(J40),"нд")</f>
        <v>нд</v>
      </c>
      <c r="K39" s="13" t="str">
        <f t="shared" si="79"/>
        <v>нд</v>
      </c>
      <c r="L39" s="13" t="str">
        <f t="shared" ref="L39" si="80">IF(NOT(SUM(L40)=0),SUM(L40),"нд")</f>
        <v>нд</v>
      </c>
      <c r="M39" s="13" t="str">
        <f t="shared" si="79"/>
        <v>нд</v>
      </c>
      <c r="N39" s="13" t="str">
        <f t="shared" ref="N39" si="81">IF(NOT(SUM(N40)=0),SUM(N40),"нд")</f>
        <v>нд</v>
      </c>
      <c r="O39" s="13" t="str">
        <f t="shared" si="79"/>
        <v>нд</v>
      </c>
      <c r="P39" s="13" t="str">
        <f t="shared" ref="P39" si="82">IF(NOT(SUM(P40)=0),SUM(P40),"нд")</f>
        <v>нд</v>
      </c>
      <c r="Q39" s="13" t="str">
        <f t="shared" si="79"/>
        <v>нд</v>
      </c>
      <c r="R39" s="13" t="str">
        <f t="shared" si="79"/>
        <v>нд</v>
      </c>
      <c r="S39" s="13" t="str">
        <f t="shared" si="79"/>
        <v>нд</v>
      </c>
      <c r="T39" s="13" t="str">
        <f t="shared" si="6"/>
        <v>нд</v>
      </c>
      <c r="U39" s="13" t="str">
        <f t="shared" si="7"/>
        <v>нд</v>
      </c>
      <c r="V39" s="13" t="s">
        <v>26</v>
      </c>
    </row>
    <row r="40" spans="1:22" x14ac:dyDescent="0.25">
      <c r="A40" s="12" t="s">
        <v>26</v>
      </c>
      <c r="B40" s="12" t="s">
        <v>26</v>
      </c>
      <c r="C40" s="12" t="s">
        <v>26</v>
      </c>
      <c r="D40" s="12" t="s">
        <v>26</v>
      </c>
      <c r="E40" s="12" t="s">
        <v>26</v>
      </c>
      <c r="F40" s="12" t="s">
        <v>26</v>
      </c>
      <c r="G40" s="12" t="s">
        <v>26</v>
      </c>
      <c r="H40" s="8" t="str">
        <f t="shared" si="57"/>
        <v>нд</v>
      </c>
      <c r="I40" s="8" t="str">
        <f t="shared" si="57"/>
        <v>нд</v>
      </c>
      <c r="J40" s="12" t="s">
        <v>26</v>
      </c>
      <c r="K40" s="12" t="s">
        <v>26</v>
      </c>
      <c r="L40" s="12" t="s">
        <v>26</v>
      </c>
      <c r="M40" s="12" t="s">
        <v>26</v>
      </c>
      <c r="N40" s="12" t="s">
        <v>26</v>
      </c>
      <c r="O40" s="12" t="s">
        <v>26</v>
      </c>
      <c r="P40" s="12" t="s">
        <v>26</v>
      </c>
      <c r="Q40" s="12" t="s">
        <v>26</v>
      </c>
      <c r="R40" s="12" t="str">
        <f t="shared" si="58"/>
        <v>нд</v>
      </c>
      <c r="S40" s="12" t="str">
        <f t="shared" si="59"/>
        <v>нд</v>
      </c>
      <c r="T40" s="12" t="str">
        <f t="shared" si="6"/>
        <v>нд</v>
      </c>
      <c r="U40" s="12" t="str">
        <f t="shared" si="7"/>
        <v>нд</v>
      </c>
      <c r="V40" s="12" t="s">
        <v>26</v>
      </c>
    </row>
    <row r="41" spans="1:22" ht="31.5" x14ac:dyDescent="0.25">
      <c r="A41" s="44" t="s">
        <v>57</v>
      </c>
      <c r="B41" s="45" t="s">
        <v>58</v>
      </c>
      <c r="C41" s="13" t="s">
        <v>25</v>
      </c>
      <c r="D41" s="13" t="str">
        <f t="shared" ref="D41:G41" si="83">IF(NOT(SUM(D42)=0),SUM(D42),"нд")</f>
        <v>нд</v>
      </c>
      <c r="E41" s="13" t="str">
        <f t="shared" ref="E41" si="84">IF(NOT(SUM(E42)=0),SUM(E42),"нд")</f>
        <v>нд</v>
      </c>
      <c r="F41" s="13" t="str">
        <f t="shared" si="83"/>
        <v>нд</v>
      </c>
      <c r="G41" s="13" t="str">
        <f t="shared" si="83"/>
        <v>нд</v>
      </c>
      <c r="H41" s="13" t="str">
        <f t="shared" ref="H41:S41" si="85">IF(NOT(SUM(H42)=0),SUM(H42),"нд")</f>
        <v>нд</v>
      </c>
      <c r="I41" s="13" t="str">
        <f t="shared" si="85"/>
        <v>нд</v>
      </c>
      <c r="J41" s="13" t="str">
        <f t="shared" si="85"/>
        <v>нд</v>
      </c>
      <c r="K41" s="13" t="str">
        <f t="shared" si="85"/>
        <v>нд</v>
      </c>
      <c r="L41" s="13" t="str">
        <f t="shared" si="85"/>
        <v>нд</v>
      </c>
      <c r="M41" s="13" t="str">
        <f t="shared" si="85"/>
        <v>нд</v>
      </c>
      <c r="N41" s="13" t="str">
        <f t="shared" si="85"/>
        <v>нд</v>
      </c>
      <c r="O41" s="13" t="str">
        <f t="shared" si="85"/>
        <v>нд</v>
      </c>
      <c r="P41" s="13" t="str">
        <f t="shared" si="85"/>
        <v>нд</v>
      </c>
      <c r="Q41" s="13" t="str">
        <f t="shared" si="85"/>
        <v>нд</v>
      </c>
      <c r="R41" s="13" t="str">
        <f t="shared" si="85"/>
        <v>нд</v>
      </c>
      <c r="S41" s="13" t="str">
        <f t="shared" si="85"/>
        <v>нд</v>
      </c>
      <c r="T41" s="13" t="str">
        <f t="shared" si="6"/>
        <v>нд</v>
      </c>
      <c r="U41" s="13" t="str">
        <f t="shared" si="7"/>
        <v>нд</v>
      </c>
      <c r="V41" s="13" t="s">
        <v>26</v>
      </c>
    </row>
    <row r="42" spans="1:22" x14ac:dyDescent="0.25">
      <c r="A42" s="12" t="s">
        <v>26</v>
      </c>
      <c r="B42" s="12" t="s">
        <v>26</v>
      </c>
      <c r="C42" s="12" t="s">
        <v>26</v>
      </c>
      <c r="D42" s="12" t="s">
        <v>26</v>
      </c>
      <c r="E42" s="12" t="s">
        <v>26</v>
      </c>
      <c r="F42" s="12" t="s">
        <v>26</v>
      </c>
      <c r="G42" s="12" t="s">
        <v>26</v>
      </c>
      <c r="H42" s="8" t="str">
        <f t="shared" si="57"/>
        <v>нд</v>
      </c>
      <c r="I42" s="8" t="str">
        <f t="shared" si="57"/>
        <v>нд</v>
      </c>
      <c r="J42" s="12" t="s">
        <v>26</v>
      </c>
      <c r="K42" s="12" t="s">
        <v>26</v>
      </c>
      <c r="L42" s="12" t="s">
        <v>26</v>
      </c>
      <c r="M42" s="12" t="s">
        <v>26</v>
      </c>
      <c r="N42" s="12" t="s">
        <v>26</v>
      </c>
      <c r="O42" s="12" t="s">
        <v>26</v>
      </c>
      <c r="P42" s="12" t="s">
        <v>26</v>
      </c>
      <c r="Q42" s="12" t="s">
        <v>26</v>
      </c>
      <c r="R42" s="12" t="str">
        <f t="shared" si="58"/>
        <v>нд</v>
      </c>
      <c r="S42" s="12" t="str">
        <f t="shared" si="59"/>
        <v>нд</v>
      </c>
      <c r="T42" s="12" t="str">
        <f t="shared" si="6"/>
        <v>нд</v>
      </c>
      <c r="U42" s="12" t="str">
        <f t="shared" si="7"/>
        <v>нд</v>
      </c>
      <c r="V42" s="12" t="s">
        <v>26</v>
      </c>
    </row>
    <row r="43" spans="1:22" ht="31.5" customHeight="1" x14ac:dyDescent="0.25">
      <c r="A43" s="42" t="s">
        <v>59</v>
      </c>
      <c r="B43" s="43" t="s">
        <v>60</v>
      </c>
      <c r="C43" s="69" t="s">
        <v>25</v>
      </c>
      <c r="D43" s="16" t="str">
        <f t="shared" ref="D43:G43" si="86">IF(NOT(SUM(D44,D51)=0),SUM(D44,D51),"нд")</f>
        <v>нд</v>
      </c>
      <c r="E43" s="16" t="str">
        <f>IF(NOT(SUM(E44,E51)=0),SUM(E44,E51),"нд")</f>
        <v>нд</v>
      </c>
      <c r="F43" s="16" t="str">
        <f t="shared" si="86"/>
        <v>нд</v>
      </c>
      <c r="G43" s="16" t="str">
        <f t="shared" si="86"/>
        <v>нд</v>
      </c>
      <c r="H43" s="16" t="str">
        <f t="shared" ref="H43:Q43" si="87">IF(NOT(SUM(H44,H51)=0),SUM(H44,H51),"нд")</f>
        <v>нд</v>
      </c>
      <c r="I43" s="16" t="str">
        <f t="shared" si="87"/>
        <v>нд</v>
      </c>
      <c r="J43" s="16" t="str">
        <f t="shared" si="87"/>
        <v>нд</v>
      </c>
      <c r="K43" s="16" t="str">
        <f t="shared" si="87"/>
        <v>нд</v>
      </c>
      <c r="L43" s="16" t="str">
        <f t="shared" si="87"/>
        <v>нд</v>
      </c>
      <c r="M43" s="16" t="str">
        <f t="shared" si="87"/>
        <v>нд</v>
      </c>
      <c r="N43" s="16" t="str">
        <f t="shared" si="87"/>
        <v>нд</v>
      </c>
      <c r="O43" s="16" t="str">
        <f t="shared" si="87"/>
        <v>нд</v>
      </c>
      <c r="P43" s="16" t="str">
        <f t="shared" si="87"/>
        <v>нд</v>
      </c>
      <c r="Q43" s="16" t="str">
        <f t="shared" si="87"/>
        <v>нд</v>
      </c>
      <c r="R43" s="16" t="str">
        <f t="shared" ref="R43:S43" si="88">IF(NOT(SUM(R44,R51)=0),SUM(R44,R51),"нд")</f>
        <v>нд</v>
      </c>
      <c r="S43" s="16" t="str">
        <f t="shared" si="88"/>
        <v>нд</v>
      </c>
      <c r="T43" s="16" t="str">
        <f t="shared" si="6"/>
        <v>нд</v>
      </c>
      <c r="U43" s="16" t="str">
        <f t="shared" si="7"/>
        <v>нд</v>
      </c>
      <c r="V43" s="16" t="s">
        <v>26</v>
      </c>
    </row>
    <row r="44" spans="1:22" ht="30" customHeight="1" x14ac:dyDescent="0.25">
      <c r="A44" s="44" t="s">
        <v>61</v>
      </c>
      <c r="B44" s="45" t="s">
        <v>62</v>
      </c>
      <c r="C44" s="13" t="s">
        <v>25</v>
      </c>
      <c r="D44" s="13" t="str">
        <f t="shared" ref="D44:G44" si="89">IF(NOT(SUM(D45,D47,D49)=0),SUM(D45,D47,D49),"нд")</f>
        <v>нд</v>
      </c>
      <c r="E44" s="13" t="str">
        <f>IF(NOT(SUM(E45,E47,E49)=0),SUM(E45,E47,E49),"нд")</f>
        <v>нд</v>
      </c>
      <c r="F44" s="13" t="str">
        <f t="shared" si="89"/>
        <v>нд</v>
      </c>
      <c r="G44" s="13" t="str">
        <f t="shared" si="89"/>
        <v>нд</v>
      </c>
      <c r="H44" s="13" t="str">
        <f t="shared" ref="H44:Q44" si="90">IF(NOT(SUM(H45,H47,H49)=0),SUM(H45,H47,H49),"нд")</f>
        <v>нд</v>
      </c>
      <c r="I44" s="13" t="str">
        <f t="shared" si="90"/>
        <v>нд</v>
      </c>
      <c r="J44" s="13" t="str">
        <f t="shared" si="90"/>
        <v>нд</v>
      </c>
      <c r="K44" s="13" t="str">
        <f t="shared" si="90"/>
        <v>нд</v>
      </c>
      <c r="L44" s="13" t="str">
        <f t="shared" si="90"/>
        <v>нд</v>
      </c>
      <c r="M44" s="13" t="str">
        <f t="shared" si="90"/>
        <v>нд</v>
      </c>
      <c r="N44" s="13" t="str">
        <f t="shared" si="90"/>
        <v>нд</v>
      </c>
      <c r="O44" s="13" t="str">
        <f t="shared" si="90"/>
        <v>нд</v>
      </c>
      <c r="P44" s="13" t="str">
        <f t="shared" si="90"/>
        <v>нд</v>
      </c>
      <c r="Q44" s="13" t="str">
        <f t="shared" si="90"/>
        <v>нд</v>
      </c>
      <c r="R44" s="13" t="str">
        <f t="shared" ref="R44:S44" si="91">IF(NOT(SUM(R45,R47,R49)=0),SUM(R45,R47,R49),"нд")</f>
        <v>нд</v>
      </c>
      <c r="S44" s="13" t="str">
        <f t="shared" si="91"/>
        <v>нд</v>
      </c>
      <c r="T44" s="13" t="str">
        <f t="shared" si="6"/>
        <v>нд</v>
      </c>
      <c r="U44" s="13" t="str">
        <f t="shared" si="7"/>
        <v>нд</v>
      </c>
      <c r="V44" s="13" t="s">
        <v>26</v>
      </c>
    </row>
    <row r="45" spans="1:22" ht="47.25" customHeight="1" x14ac:dyDescent="0.25">
      <c r="A45" s="46" t="s">
        <v>63</v>
      </c>
      <c r="B45" s="47" t="s">
        <v>64</v>
      </c>
      <c r="C45" s="14" t="s">
        <v>25</v>
      </c>
      <c r="D45" s="14" t="str">
        <f t="shared" ref="D45:G45" si="92">IF(NOT(SUM(D46)=0),SUM(D46),"нд")</f>
        <v>нд</v>
      </c>
      <c r="E45" s="14" t="str">
        <f t="shared" ref="E45" si="93">IF(NOT(SUM(E46)=0),SUM(E46),"нд")</f>
        <v>нд</v>
      </c>
      <c r="F45" s="14" t="str">
        <f t="shared" si="92"/>
        <v>нд</v>
      </c>
      <c r="G45" s="14" t="str">
        <f t="shared" si="92"/>
        <v>нд</v>
      </c>
      <c r="H45" s="14" t="str">
        <f t="shared" ref="H45:I45" si="94">IF(NOT(SUM(H46)=0),SUM(H46),"нд")</f>
        <v>нд</v>
      </c>
      <c r="I45" s="14" t="str">
        <f t="shared" si="94"/>
        <v>нд</v>
      </c>
      <c r="J45" s="14" t="str">
        <f t="shared" ref="J45:S45" si="95">IF(NOT(SUM(J46)=0),SUM(J46),"нд")</f>
        <v>нд</v>
      </c>
      <c r="K45" s="14" t="str">
        <f t="shared" si="95"/>
        <v>нд</v>
      </c>
      <c r="L45" s="14" t="str">
        <f t="shared" ref="L45" si="96">IF(NOT(SUM(L46)=0),SUM(L46),"нд")</f>
        <v>нд</v>
      </c>
      <c r="M45" s="14" t="str">
        <f t="shared" si="95"/>
        <v>нд</v>
      </c>
      <c r="N45" s="14" t="str">
        <f t="shared" ref="N45" si="97">IF(NOT(SUM(N46)=0),SUM(N46),"нд")</f>
        <v>нд</v>
      </c>
      <c r="O45" s="14" t="str">
        <f t="shared" si="95"/>
        <v>нд</v>
      </c>
      <c r="P45" s="14" t="str">
        <f t="shared" ref="P45" si="98">IF(NOT(SUM(P46)=0),SUM(P46),"нд")</f>
        <v>нд</v>
      </c>
      <c r="Q45" s="14" t="str">
        <f t="shared" si="95"/>
        <v>нд</v>
      </c>
      <c r="R45" s="14" t="str">
        <f t="shared" si="95"/>
        <v>нд</v>
      </c>
      <c r="S45" s="14" t="str">
        <f t="shared" si="95"/>
        <v>нд</v>
      </c>
      <c r="T45" s="14" t="str">
        <f t="shared" si="6"/>
        <v>нд</v>
      </c>
      <c r="U45" s="14" t="str">
        <f t="shared" si="7"/>
        <v>нд</v>
      </c>
      <c r="V45" s="14" t="s">
        <v>26</v>
      </c>
    </row>
    <row r="46" spans="1:22" x14ac:dyDescent="0.25">
      <c r="A46" s="12" t="s">
        <v>26</v>
      </c>
      <c r="B46" s="12" t="s">
        <v>26</v>
      </c>
      <c r="C46" s="12" t="s">
        <v>26</v>
      </c>
      <c r="D46" s="12" t="s">
        <v>26</v>
      </c>
      <c r="E46" s="12" t="s">
        <v>26</v>
      </c>
      <c r="F46" s="12" t="s">
        <v>26</v>
      </c>
      <c r="G46" s="12" t="s">
        <v>26</v>
      </c>
      <c r="H46" s="8" t="str">
        <f t="shared" si="57"/>
        <v>нд</v>
      </c>
      <c r="I46" s="8" t="str">
        <f t="shared" si="57"/>
        <v>нд</v>
      </c>
      <c r="J46" s="12" t="s">
        <v>26</v>
      </c>
      <c r="K46" s="12" t="s">
        <v>26</v>
      </c>
      <c r="L46" s="12" t="s">
        <v>26</v>
      </c>
      <c r="M46" s="12" t="s">
        <v>26</v>
      </c>
      <c r="N46" s="12" t="s">
        <v>26</v>
      </c>
      <c r="O46" s="12" t="s">
        <v>26</v>
      </c>
      <c r="P46" s="12" t="s">
        <v>26</v>
      </c>
      <c r="Q46" s="12" t="s">
        <v>26</v>
      </c>
      <c r="R46" s="12" t="str">
        <f t="shared" si="58"/>
        <v>нд</v>
      </c>
      <c r="S46" s="12" t="str">
        <f t="shared" si="59"/>
        <v>нд</v>
      </c>
      <c r="T46" s="12" t="str">
        <f t="shared" si="6"/>
        <v>нд</v>
      </c>
      <c r="U46" s="12" t="str">
        <f t="shared" si="7"/>
        <v>нд</v>
      </c>
      <c r="V46" s="12" t="s">
        <v>26</v>
      </c>
    </row>
    <row r="47" spans="1:22" ht="63" x14ac:dyDescent="0.25">
      <c r="A47" s="46" t="s">
        <v>65</v>
      </c>
      <c r="B47" s="47" t="s">
        <v>66</v>
      </c>
      <c r="C47" s="14" t="s">
        <v>25</v>
      </c>
      <c r="D47" s="14" t="str">
        <f t="shared" ref="D47:G47" si="99">IF(NOT(SUM(D48)=0),SUM(D48),"нд")</f>
        <v>нд</v>
      </c>
      <c r="E47" s="14" t="str">
        <f t="shared" ref="E47" si="100">IF(NOT(SUM(E48)=0),SUM(E48),"нд")</f>
        <v>нд</v>
      </c>
      <c r="F47" s="14" t="str">
        <f t="shared" si="99"/>
        <v>нд</v>
      </c>
      <c r="G47" s="14" t="str">
        <f t="shared" si="99"/>
        <v>нд</v>
      </c>
      <c r="H47" s="14" t="str">
        <f t="shared" ref="H47:S47" si="101">IF(NOT(SUM(H48)=0),SUM(H48),"нд")</f>
        <v>нд</v>
      </c>
      <c r="I47" s="14" t="str">
        <f t="shared" si="101"/>
        <v>нд</v>
      </c>
      <c r="J47" s="14" t="str">
        <f t="shared" si="101"/>
        <v>нд</v>
      </c>
      <c r="K47" s="14" t="str">
        <f t="shared" si="101"/>
        <v>нд</v>
      </c>
      <c r="L47" s="14" t="str">
        <f t="shared" si="101"/>
        <v>нд</v>
      </c>
      <c r="M47" s="14" t="str">
        <f t="shared" si="101"/>
        <v>нд</v>
      </c>
      <c r="N47" s="14" t="str">
        <f t="shared" si="101"/>
        <v>нд</v>
      </c>
      <c r="O47" s="14" t="str">
        <f t="shared" si="101"/>
        <v>нд</v>
      </c>
      <c r="P47" s="14" t="str">
        <f t="shared" si="101"/>
        <v>нд</v>
      </c>
      <c r="Q47" s="14" t="str">
        <f t="shared" si="101"/>
        <v>нд</v>
      </c>
      <c r="R47" s="14" t="str">
        <f t="shared" si="101"/>
        <v>нд</v>
      </c>
      <c r="S47" s="14" t="str">
        <f t="shared" si="101"/>
        <v>нд</v>
      </c>
      <c r="T47" s="14" t="str">
        <f t="shared" si="6"/>
        <v>нд</v>
      </c>
      <c r="U47" s="14" t="str">
        <f t="shared" si="7"/>
        <v>нд</v>
      </c>
      <c r="V47" s="14" t="s">
        <v>26</v>
      </c>
    </row>
    <row r="48" spans="1:22" x14ac:dyDescent="0.25">
      <c r="A48" s="12" t="s">
        <v>26</v>
      </c>
      <c r="B48" s="12" t="s">
        <v>26</v>
      </c>
      <c r="C48" s="12" t="s">
        <v>26</v>
      </c>
      <c r="D48" s="12" t="s">
        <v>26</v>
      </c>
      <c r="E48" s="12" t="s">
        <v>26</v>
      </c>
      <c r="F48" s="12" t="s">
        <v>26</v>
      </c>
      <c r="G48" s="12" t="s">
        <v>26</v>
      </c>
      <c r="H48" s="8" t="str">
        <f t="shared" si="57"/>
        <v>нд</v>
      </c>
      <c r="I48" s="8" t="str">
        <f t="shared" si="57"/>
        <v>нд</v>
      </c>
      <c r="J48" s="12" t="s">
        <v>26</v>
      </c>
      <c r="K48" s="12" t="s">
        <v>26</v>
      </c>
      <c r="L48" s="12" t="s">
        <v>26</v>
      </c>
      <c r="M48" s="12" t="s">
        <v>26</v>
      </c>
      <c r="N48" s="12" t="s">
        <v>26</v>
      </c>
      <c r="O48" s="12" t="s">
        <v>26</v>
      </c>
      <c r="P48" s="12" t="s">
        <v>26</v>
      </c>
      <c r="Q48" s="12" t="s">
        <v>26</v>
      </c>
      <c r="R48" s="12" t="str">
        <f t="shared" si="58"/>
        <v>нд</v>
      </c>
      <c r="S48" s="12" t="str">
        <f t="shared" si="59"/>
        <v>нд</v>
      </c>
      <c r="T48" s="12" t="str">
        <f t="shared" si="6"/>
        <v>нд</v>
      </c>
      <c r="U48" s="12" t="str">
        <f t="shared" si="7"/>
        <v>нд</v>
      </c>
      <c r="V48" s="12" t="s">
        <v>26</v>
      </c>
    </row>
    <row r="49" spans="1:22" ht="63" x14ac:dyDescent="0.25">
      <c r="A49" s="46" t="s">
        <v>67</v>
      </c>
      <c r="B49" s="47" t="s">
        <v>68</v>
      </c>
      <c r="C49" s="14" t="s">
        <v>25</v>
      </c>
      <c r="D49" s="14" t="str">
        <f t="shared" ref="D49:G49" si="102">IF(NOT(SUM(D50)=0),SUM(D50),"нд")</f>
        <v>нд</v>
      </c>
      <c r="E49" s="14" t="str">
        <f t="shared" ref="E49" si="103">IF(NOT(SUM(E50)=0),SUM(E50),"нд")</f>
        <v>нд</v>
      </c>
      <c r="F49" s="14" t="str">
        <f t="shared" si="102"/>
        <v>нд</v>
      </c>
      <c r="G49" s="14" t="str">
        <f t="shared" si="102"/>
        <v>нд</v>
      </c>
      <c r="H49" s="14" t="str">
        <f t="shared" ref="H49:S49" si="104">IF(NOT(SUM(H50)=0),SUM(H50),"нд")</f>
        <v>нд</v>
      </c>
      <c r="I49" s="14" t="str">
        <f t="shared" si="104"/>
        <v>нд</v>
      </c>
      <c r="J49" s="14" t="str">
        <f t="shared" si="104"/>
        <v>нд</v>
      </c>
      <c r="K49" s="14" t="str">
        <f t="shared" si="104"/>
        <v>нд</v>
      </c>
      <c r="L49" s="14" t="str">
        <f t="shared" si="104"/>
        <v>нд</v>
      </c>
      <c r="M49" s="14" t="str">
        <f t="shared" si="104"/>
        <v>нд</v>
      </c>
      <c r="N49" s="14" t="str">
        <f t="shared" si="104"/>
        <v>нд</v>
      </c>
      <c r="O49" s="14" t="str">
        <f t="shared" si="104"/>
        <v>нд</v>
      </c>
      <c r="P49" s="14" t="str">
        <f t="shared" si="104"/>
        <v>нд</v>
      </c>
      <c r="Q49" s="14" t="str">
        <f t="shared" si="104"/>
        <v>нд</v>
      </c>
      <c r="R49" s="14" t="str">
        <f t="shared" si="104"/>
        <v>нд</v>
      </c>
      <c r="S49" s="14" t="str">
        <f t="shared" si="104"/>
        <v>нд</v>
      </c>
      <c r="T49" s="14" t="str">
        <f t="shared" si="6"/>
        <v>нд</v>
      </c>
      <c r="U49" s="14" t="str">
        <f t="shared" si="7"/>
        <v>нд</v>
      </c>
      <c r="V49" s="14" t="s">
        <v>26</v>
      </c>
    </row>
    <row r="50" spans="1:22" x14ac:dyDescent="0.25">
      <c r="A50" s="12" t="s">
        <v>26</v>
      </c>
      <c r="B50" s="12" t="s">
        <v>26</v>
      </c>
      <c r="C50" s="12" t="s">
        <v>26</v>
      </c>
      <c r="D50" s="12" t="s">
        <v>26</v>
      </c>
      <c r="E50" s="12" t="s">
        <v>26</v>
      </c>
      <c r="F50" s="12" t="s">
        <v>26</v>
      </c>
      <c r="G50" s="12" t="s">
        <v>26</v>
      </c>
      <c r="H50" s="8" t="str">
        <f t="shared" si="57"/>
        <v>нд</v>
      </c>
      <c r="I50" s="8" t="str">
        <f t="shared" si="57"/>
        <v>нд</v>
      </c>
      <c r="J50" s="12" t="s">
        <v>26</v>
      </c>
      <c r="K50" s="12" t="s">
        <v>26</v>
      </c>
      <c r="L50" s="12" t="s">
        <v>26</v>
      </c>
      <c r="M50" s="12" t="s">
        <v>26</v>
      </c>
      <c r="N50" s="12" t="s">
        <v>26</v>
      </c>
      <c r="O50" s="12" t="s">
        <v>26</v>
      </c>
      <c r="P50" s="12" t="s">
        <v>26</v>
      </c>
      <c r="Q50" s="12" t="s">
        <v>26</v>
      </c>
      <c r="R50" s="12" t="str">
        <f t="shared" si="58"/>
        <v>нд</v>
      </c>
      <c r="S50" s="12" t="str">
        <f t="shared" si="59"/>
        <v>нд</v>
      </c>
      <c r="T50" s="12" t="str">
        <f t="shared" si="6"/>
        <v>нд</v>
      </c>
      <c r="U50" s="12" t="str">
        <f t="shared" si="7"/>
        <v>нд</v>
      </c>
      <c r="V50" s="12" t="s">
        <v>26</v>
      </c>
    </row>
    <row r="51" spans="1:22" ht="31.5" x14ac:dyDescent="0.25">
      <c r="A51" s="44" t="s">
        <v>69</v>
      </c>
      <c r="B51" s="45" t="s">
        <v>62</v>
      </c>
      <c r="C51" s="13" t="s">
        <v>25</v>
      </c>
      <c r="D51" s="13" t="str">
        <f t="shared" ref="D51:G51" si="105">IF(NOT(SUM(D52,D54,D56)=0),SUM(D52,D54,D56),"нд")</f>
        <v>нд</v>
      </c>
      <c r="E51" s="13" t="str">
        <f>IF(NOT(SUM(E52,E54,E56)=0),SUM(E52,E54,E56),"нд")</f>
        <v>нд</v>
      </c>
      <c r="F51" s="13" t="str">
        <f t="shared" si="105"/>
        <v>нд</v>
      </c>
      <c r="G51" s="13" t="str">
        <f t="shared" si="105"/>
        <v>нд</v>
      </c>
      <c r="H51" s="13" t="str">
        <f t="shared" ref="H51:S51" si="106">IF(NOT(SUM(H52,H54,H56)=0),SUM(H52,H54,H56),"нд")</f>
        <v>нд</v>
      </c>
      <c r="I51" s="13" t="str">
        <f t="shared" si="106"/>
        <v>нд</v>
      </c>
      <c r="J51" s="13" t="str">
        <f t="shared" si="106"/>
        <v>нд</v>
      </c>
      <c r="K51" s="13" t="str">
        <f t="shared" si="106"/>
        <v>нд</v>
      </c>
      <c r="L51" s="13" t="str">
        <f t="shared" si="106"/>
        <v>нд</v>
      </c>
      <c r="M51" s="13" t="str">
        <f t="shared" si="106"/>
        <v>нд</v>
      </c>
      <c r="N51" s="13" t="str">
        <f t="shared" si="106"/>
        <v>нд</v>
      </c>
      <c r="O51" s="13" t="str">
        <f t="shared" si="106"/>
        <v>нд</v>
      </c>
      <c r="P51" s="13" t="str">
        <f t="shared" si="106"/>
        <v>нд</v>
      </c>
      <c r="Q51" s="13" t="str">
        <f t="shared" si="106"/>
        <v>нд</v>
      </c>
      <c r="R51" s="13" t="str">
        <f t="shared" si="106"/>
        <v>нд</v>
      </c>
      <c r="S51" s="13" t="str">
        <f t="shared" si="106"/>
        <v>нд</v>
      </c>
      <c r="T51" s="13" t="str">
        <f t="shared" si="6"/>
        <v>нд</v>
      </c>
      <c r="U51" s="13" t="str">
        <f t="shared" si="7"/>
        <v>нд</v>
      </c>
      <c r="V51" s="13" t="s">
        <v>26</v>
      </c>
    </row>
    <row r="52" spans="1:22" ht="78.75" x14ac:dyDescent="0.25">
      <c r="A52" s="46" t="s">
        <v>70</v>
      </c>
      <c r="B52" s="47" t="s">
        <v>64</v>
      </c>
      <c r="C52" s="14" t="s">
        <v>25</v>
      </c>
      <c r="D52" s="14" t="str">
        <f t="shared" ref="D52:G52" si="107">IF(NOT(SUM(D53)=0),SUM(D53),"нд")</f>
        <v>нд</v>
      </c>
      <c r="E52" s="14" t="str">
        <f t="shared" ref="E52" si="108">IF(NOT(SUM(E53)=0),SUM(E53),"нд")</f>
        <v>нд</v>
      </c>
      <c r="F52" s="14" t="str">
        <f t="shared" si="107"/>
        <v>нд</v>
      </c>
      <c r="G52" s="14" t="str">
        <f t="shared" si="107"/>
        <v>нд</v>
      </c>
      <c r="H52" s="14" t="str">
        <f t="shared" ref="H52:I52" si="109">IF(NOT(SUM(H53)=0),SUM(H53),"нд")</f>
        <v>нд</v>
      </c>
      <c r="I52" s="14" t="str">
        <f t="shared" si="109"/>
        <v>нд</v>
      </c>
      <c r="J52" s="14" t="str">
        <f t="shared" ref="J52:S52" si="110">IF(NOT(SUM(J53)=0),SUM(J53),"нд")</f>
        <v>нд</v>
      </c>
      <c r="K52" s="14" t="str">
        <f t="shared" si="110"/>
        <v>нд</v>
      </c>
      <c r="L52" s="14" t="str">
        <f t="shared" si="110"/>
        <v>нд</v>
      </c>
      <c r="M52" s="14" t="str">
        <f t="shared" si="110"/>
        <v>нд</v>
      </c>
      <c r="N52" s="14" t="str">
        <f t="shared" si="110"/>
        <v>нд</v>
      </c>
      <c r="O52" s="14" t="str">
        <f t="shared" si="110"/>
        <v>нд</v>
      </c>
      <c r="P52" s="14" t="str">
        <f t="shared" si="110"/>
        <v>нд</v>
      </c>
      <c r="Q52" s="14" t="str">
        <f t="shared" si="110"/>
        <v>нд</v>
      </c>
      <c r="R52" s="14" t="str">
        <f t="shared" si="110"/>
        <v>нд</v>
      </c>
      <c r="S52" s="14" t="str">
        <f t="shared" si="110"/>
        <v>нд</v>
      </c>
      <c r="T52" s="14" t="str">
        <f t="shared" si="6"/>
        <v>нд</v>
      </c>
      <c r="U52" s="14" t="str">
        <f t="shared" si="7"/>
        <v>нд</v>
      </c>
      <c r="V52" s="14" t="s">
        <v>26</v>
      </c>
    </row>
    <row r="53" spans="1:22" x14ac:dyDescent="0.25">
      <c r="A53" s="12" t="s">
        <v>26</v>
      </c>
      <c r="B53" s="12" t="s">
        <v>26</v>
      </c>
      <c r="C53" s="12" t="s">
        <v>26</v>
      </c>
      <c r="D53" s="12" t="s">
        <v>26</v>
      </c>
      <c r="E53" s="12" t="s">
        <v>26</v>
      </c>
      <c r="F53" s="12" t="s">
        <v>26</v>
      </c>
      <c r="G53" s="12" t="s">
        <v>26</v>
      </c>
      <c r="H53" s="8" t="str">
        <f t="shared" si="57"/>
        <v>нд</v>
      </c>
      <c r="I53" s="8" t="str">
        <f t="shared" si="57"/>
        <v>нд</v>
      </c>
      <c r="J53" s="12" t="s">
        <v>26</v>
      </c>
      <c r="K53" s="12" t="s">
        <v>26</v>
      </c>
      <c r="L53" s="12" t="s">
        <v>26</v>
      </c>
      <c r="M53" s="12" t="s">
        <v>26</v>
      </c>
      <c r="N53" s="12" t="s">
        <v>26</v>
      </c>
      <c r="O53" s="12" t="s">
        <v>26</v>
      </c>
      <c r="P53" s="12" t="s">
        <v>26</v>
      </c>
      <c r="Q53" s="12" t="s">
        <v>26</v>
      </c>
      <c r="R53" s="12" t="str">
        <f t="shared" si="58"/>
        <v>нд</v>
      </c>
      <c r="S53" s="12" t="str">
        <f t="shared" si="59"/>
        <v>нд</v>
      </c>
      <c r="T53" s="12" t="str">
        <f t="shared" si="6"/>
        <v>нд</v>
      </c>
      <c r="U53" s="95" t="str">
        <f t="shared" si="7"/>
        <v>нд</v>
      </c>
      <c r="V53" s="12" t="s">
        <v>26</v>
      </c>
    </row>
    <row r="54" spans="1:22" ht="63" x14ac:dyDescent="0.25">
      <c r="A54" s="46" t="s">
        <v>71</v>
      </c>
      <c r="B54" s="47" t="s">
        <v>66</v>
      </c>
      <c r="C54" s="14" t="s">
        <v>25</v>
      </c>
      <c r="D54" s="14" t="str">
        <f t="shared" ref="D54:G54" si="111">IF(NOT(SUM(D55)=0),SUM(D55),"нд")</f>
        <v>нд</v>
      </c>
      <c r="E54" s="14" t="str">
        <f t="shared" ref="E54" si="112">IF(NOT(SUM(E55)=0),SUM(E55),"нд")</f>
        <v>нд</v>
      </c>
      <c r="F54" s="14" t="str">
        <f t="shared" si="111"/>
        <v>нд</v>
      </c>
      <c r="G54" s="14" t="str">
        <f t="shared" si="111"/>
        <v>нд</v>
      </c>
      <c r="H54" s="14" t="str">
        <f t="shared" ref="H54:S54" si="113">IF(NOT(SUM(H55)=0),SUM(H55),"нд")</f>
        <v>нд</v>
      </c>
      <c r="I54" s="14" t="str">
        <f t="shared" si="113"/>
        <v>нд</v>
      </c>
      <c r="J54" s="14" t="str">
        <f t="shared" si="113"/>
        <v>нд</v>
      </c>
      <c r="K54" s="14" t="str">
        <f t="shared" si="113"/>
        <v>нд</v>
      </c>
      <c r="L54" s="14" t="str">
        <f t="shared" si="113"/>
        <v>нд</v>
      </c>
      <c r="M54" s="14" t="str">
        <f t="shared" si="113"/>
        <v>нд</v>
      </c>
      <c r="N54" s="14" t="str">
        <f t="shared" si="113"/>
        <v>нд</v>
      </c>
      <c r="O54" s="14" t="str">
        <f t="shared" si="113"/>
        <v>нд</v>
      </c>
      <c r="P54" s="14" t="str">
        <f t="shared" si="113"/>
        <v>нд</v>
      </c>
      <c r="Q54" s="14" t="str">
        <f t="shared" si="113"/>
        <v>нд</v>
      </c>
      <c r="R54" s="14" t="str">
        <f t="shared" si="113"/>
        <v>нд</v>
      </c>
      <c r="S54" s="14" t="str">
        <f t="shared" si="113"/>
        <v>нд</v>
      </c>
      <c r="T54" s="14" t="str">
        <f t="shared" si="6"/>
        <v>нд</v>
      </c>
      <c r="U54" s="14" t="str">
        <f t="shared" si="7"/>
        <v>нд</v>
      </c>
      <c r="V54" s="14" t="s">
        <v>26</v>
      </c>
    </row>
    <row r="55" spans="1:22" x14ac:dyDescent="0.25">
      <c r="A55" s="12" t="s">
        <v>26</v>
      </c>
      <c r="B55" s="12" t="s">
        <v>26</v>
      </c>
      <c r="C55" s="12" t="s">
        <v>26</v>
      </c>
      <c r="D55" s="12" t="s">
        <v>26</v>
      </c>
      <c r="E55" s="12" t="s">
        <v>26</v>
      </c>
      <c r="F55" s="12" t="s">
        <v>26</v>
      </c>
      <c r="G55" s="12" t="s">
        <v>26</v>
      </c>
      <c r="H55" s="8" t="str">
        <f t="shared" si="57"/>
        <v>нд</v>
      </c>
      <c r="I55" s="8" t="str">
        <f t="shared" si="57"/>
        <v>нд</v>
      </c>
      <c r="J55" s="12" t="s">
        <v>26</v>
      </c>
      <c r="K55" s="12" t="s">
        <v>26</v>
      </c>
      <c r="L55" s="12" t="s">
        <v>26</v>
      </c>
      <c r="M55" s="12" t="s">
        <v>26</v>
      </c>
      <c r="N55" s="12" t="s">
        <v>26</v>
      </c>
      <c r="O55" s="12" t="s">
        <v>26</v>
      </c>
      <c r="P55" s="12" t="s">
        <v>26</v>
      </c>
      <c r="Q55" s="12" t="s">
        <v>26</v>
      </c>
      <c r="R55" s="12" t="str">
        <f t="shared" si="58"/>
        <v>нд</v>
      </c>
      <c r="S55" s="12" t="str">
        <f t="shared" si="59"/>
        <v>нд</v>
      </c>
      <c r="T55" s="12" t="str">
        <f t="shared" si="6"/>
        <v>нд</v>
      </c>
      <c r="U55" s="12" t="str">
        <f t="shared" si="7"/>
        <v>нд</v>
      </c>
      <c r="V55" s="12" t="s">
        <v>26</v>
      </c>
    </row>
    <row r="56" spans="1:22" ht="78.75" x14ac:dyDescent="0.25">
      <c r="A56" s="46" t="s">
        <v>72</v>
      </c>
      <c r="B56" s="47" t="s">
        <v>73</v>
      </c>
      <c r="C56" s="14" t="s">
        <v>25</v>
      </c>
      <c r="D56" s="14" t="str">
        <f t="shared" ref="D56:G56" si="114">IF(NOT(SUM(D57)=0),SUM(D57),"нд")</f>
        <v>нд</v>
      </c>
      <c r="E56" s="14" t="str">
        <f t="shared" ref="E56" si="115">IF(NOT(SUM(E57)=0),SUM(E57),"нд")</f>
        <v>нд</v>
      </c>
      <c r="F56" s="14" t="str">
        <f t="shared" si="114"/>
        <v>нд</v>
      </c>
      <c r="G56" s="14" t="str">
        <f t="shared" si="114"/>
        <v>нд</v>
      </c>
      <c r="H56" s="14" t="str">
        <f t="shared" ref="H56:S56" si="116">IF(NOT(SUM(H57)=0),SUM(H57),"нд")</f>
        <v>нд</v>
      </c>
      <c r="I56" s="14" t="str">
        <f t="shared" si="116"/>
        <v>нд</v>
      </c>
      <c r="J56" s="14" t="str">
        <f t="shared" si="116"/>
        <v>нд</v>
      </c>
      <c r="K56" s="14" t="str">
        <f t="shared" si="116"/>
        <v>нд</v>
      </c>
      <c r="L56" s="14" t="str">
        <f t="shared" si="116"/>
        <v>нд</v>
      </c>
      <c r="M56" s="14" t="str">
        <f t="shared" si="116"/>
        <v>нд</v>
      </c>
      <c r="N56" s="14" t="str">
        <f t="shared" si="116"/>
        <v>нд</v>
      </c>
      <c r="O56" s="14" t="str">
        <f t="shared" si="116"/>
        <v>нд</v>
      </c>
      <c r="P56" s="14" t="str">
        <f t="shared" si="116"/>
        <v>нд</v>
      </c>
      <c r="Q56" s="14" t="str">
        <f t="shared" si="116"/>
        <v>нд</v>
      </c>
      <c r="R56" s="14" t="str">
        <f t="shared" si="116"/>
        <v>нд</v>
      </c>
      <c r="S56" s="14" t="str">
        <f t="shared" si="116"/>
        <v>нд</v>
      </c>
      <c r="T56" s="14" t="str">
        <f t="shared" si="6"/>
        <v>нд</v>
      </c>
      <c r="U56" s="14" t="str">
        <f t="shared" si="7"/>
        <v>нд</v>
      </c>
      <c r="V56" s="14" t="s">
        <v>26</v>
      </c>
    </row>
    <row r="57" spans="1:22" ht="19.5" customHeight="1" x14ac:dyDescent="0.25">
      <c r="A57" s="12" t="s">
        <v>26</v>
      </c>
      <c r="B57" s="12" t="s">
        <v>26</v>
      </c>
      <c r="C57" s="12" t="s">
        <v>26</v>
      </c>
      <c r="D57" s="12" t="s">
        <v>26</v>
      </c>
      <c r="E57" s="12" t="s">
        <v>26</v>
      </c>
      <c r="F57" s="12" t="s">
        <v>26</v>
      </c>
      <c r="G57" s="12" t="s">
        <v>26</v>
      </c>
      <c r="H57" s="8" t="str">
        <f t="shared" si="57"/>
        <v>нд</v>
      </c>
      <c r="I57" s="8" t="str">
        <f t="shared" si="57"/>
        <v>нд</v>
      </c>
      <c r="J57" s="12" t="s">
        <v>26</v>
      </c>
      <c r="K57" s="12" t="s">
        <v>26</v>
      </c>
      <c r="L57" s="12" t="s">
        <v>26</v>
      </c>
      <c r="M57" s="12" t="s">
        <v>26</v>
      </c>
      <c r="N57" s="12" t="s">
        <v>26</v>
      </c>
      <c r="O57" s="12" t="s">
        <v>26</v>
      </c>
      <c r="P57" s="12" t="s">
        <v>26</v>
      </c>
      <c r="Q57" s="12" t="s">
        <v>26</v>
      </c>
      <c r="R57" s="12" t="str">
        <f t="shared" si="58"/>
        <v>нд</v>
      </c>
      <c r="S57" s="12" t="str">
        <f t="shared" si="59"/>
        <v>нд</v>
      </c>
      <c r="T57" s="12" t="str">
        <f t="shared" si="6"/>
        <v>нд</v>
      </c>
      <c r="U57" s="12" t="str">
        <f t="shared" si="7"/>
        <v>нд</v>
      </c>
      <c r="V57" s="12" t="s">
        <v>26</v>
      </c>
    </row>
    <row r="58" spans="1:22" ht="63" x14ac:dyDescent="0.25">
      <c r="A58" s="42" t="s">
        <v>74</v>
      </c>
      <c r="B58" s="43" t="s">
        <v>75</v>
      </c>
      <c r="C58" s="69" t="s">
        <v>25</v>
      </c>
      <c r="D58" s="16" t="str">
        <f t="shared" ref="D58:G58" si="117">IF(NOT(SUM(D59,D61)=0),SUM(D59,D61),"нд")</f>
        <v>нд</v>
      </c>
      <c r="E58" s="16" t="str">
        <f>IF(NOT(SUM(E59,E61)=0),SUM(E59,E61),"нд")</f>
        <v>нд</v>
      </c>
      <c r="F58" s="16" t="str">
        <f t="shared" si="117"/>
        <v>нд</v>
      </c>
      <c r="G58" s="16" t="str">
        <f t="shared" si="117"/>
        <v>нд</v>
      </c>
      <c r="H58" s="16" t="str">
        <f t="shared" ref="H58:Q58" si="118">IF(NOT(SUM(H59,H61)=0),SUM(H59,H61),"нд")</f>
        <v>нд</v>
      </c>
      <c r="I58" s="16" t="str">
        <f t="shared" si="118"/>
        <v>нд</v>
      </c>
      <c r="J58" s="16" t="str">
        <f t="shared" si="118"/>
        <v>нд</v>
      </c>
      <c r="K58" s="16" t="str">
        <f t="shared" si="118"/>
        <v>нд</v>
      </c>
      <c r="L58" s="16" t="str">
        <f t="shared" si="118"/>
        <v>нд</v>
      </c>
      <c r="M58" s="16" t="str">
        <f t="shared" si="118"/>
        <v>нд</v>
      </c>
      <c r="N58" s="16" t="str">
        <f t="shared" si="118"/>
        <v>нд</v>
      </c>
      <c r="O58" s="16" t="str">
        <f t="shared" si="118"/>
        <v>нд</v>
      </c>
      <c r="P58" s="16" t="str">
        <f t="shared" si="118"/>
        <v>нд</v>
      </c>
      <c r="Q58" s="16" t="str">
        <f t="shared" si="118"/>
        <v>нд</v>
      </c>
      <c r="R58" s="16" t="str">
        <f t="shared" ref="R58:S58" si="119">IF(NOT(SUM(R59,R61)=0),SUM(R59,R61),"нд")</f>
        <v>нд</v>
      </c>
      <c r="S58" s="16" t="str">
        <f t="shared" si="119"/>
        <v>нд</v>
      </c>
      <c r="T58" s="16" t="str">
        <f t="shared" si="6"/>
        <v>нд</v>
      </c>
      <c r="U58" s="16" t="str">
        <f t="shared" si="7"/>
        <v>нд</v>
      </c>
      <c r="V58" s="16" t="s">
        <v>26</v>
      </c>
    </row>
    <row r="59" spans="1:22" ht="47.25" x14ac:dyDescent="0.25">
      <c r="A59" s="44" t="s">
        <v>76</v>
      </c>
      <c r="B59" s="45" t="s">
        <v>77</v>
      </c>
      <c r="C59" s="13" t="s">
        <v>25</v>
      </c>
      <c r="D59" s="13" t="str">
        <f t="shared" ref="D59:G59" si="120">IF(NOT(SUM(D60)=0),SUM(D60),"нд")</f>
        <v>нд</v>
      </c>
      <c r="E59" s="13" t="str">
        <f t="shared" ref="E59" si="121">IF(NOT(SUM(E60)=0),SUM(E60),"нд")</f>
        <v>нд</v>
      </c>
      <c r="F59" s="13" t="str">
        <f t="shared" si="120"/>
        <v>нд</v>
      </c>
      <c r="G59" s="13" t="str">
        <f t="shared" si="120"/>
        <v>нд</v>
      </c>
      <c r="H59" s="13" t="str">
        <f t="shared" ref="H59:I59" si="122">IF(NOT(SUM(H60)=0),SUM(H60),"нд")</f>
        <v>нд</v>
      </c>
      <c r="I59" s="13" t="str">
        <f t="shared" si="122"/>
        <v>нд</v>
      </c>
      <c r="J59" s="13" t="str">
        <f t="shared" ref="J59:S59" si="123">IF(NOT(SUM(J60)=0),SUM(J60),"нд")</f>
        <v>нд</v>
      </c>
      <c r="K59" s="13" t="str">
        <f t="shared" si="123"/>
        <v>нд</v>
      </c>
      <c r="L59" s="13" t="str">
        <f t="shared" si="123"/>
        <v>нд</v>
      </c>
      <c r="M59" s="13" t="str">
        <f t="shared" si="123"/>
        <v>нд</v>
      </c>
      <c r="N59" s="13" t="str">
        <f t="shared" si="123"/>
        <v>нд</v>
      </c>
      <c r="O59" s="13" t="str">
        <f t="shared" si="123"/>
        <v>нд</v>
      </c>
      <c r="P59" s="13" t="str">
        <f t="shared" si="123"/>
        <v>нд</v>
      </c>
      <c r="Q59" s="13" t="str">
        <f t="shared" si="123"/>
        <v>нд</v>
      </c>
      <c r="R59" s="13" t="str">
        <f t="shared" si="123"/>
        <v>нд</v>
      </c>
      <c r="S59" s="13" t="str">
        <f t="shared" si="123"/>
        <v>нд</v>
      </c>
      <c r="T59" s="13" t="str">
        <f t="shared" si="6"/>
        <v>нд</v>
      </c>
      <c r="U59" s="13" t="str">
        <f t="shared" si="7"/>
        <v>нд</v>
      </c>
      <c r="V59" s="13" t="s">
        <v>26</v>
      </c>
    </row>
    <row r="60" spans="1:22" x14ac:dyDescent="0.25">
      <c r="A60" s="12" t="s">
        <v>26</v>
      </c>
      <c r="B60" s="12" t="s">
        <v>26</v>
      </c>
      <c r="C60" s="12" t="s">
        <v>26</v>
      </c>
      <c r="D60" s="12" t="s">
        <v>26</v>
      </c>
      <c r="E60" s="12" t="s">
        <v>26</v>
      </c>
      <c r="F60" s="12" t="s">
        <v>26</v>
      </c>
      <c r="G60" s="12" t="s">
        <v>26</v>
      </c>
      <c r="H60" s="8" t="str">
        <f t="shared" si="57"/>
        <v>нд</v>
      </c>
      <c r="I60" s="8" t="str">
        <f t="shared" si="57"/>
        <v>нд</v>
      </c>
      <c r="J60" s="12" t="s">
        <v>26</v>
      </c>
      <c r="K60" s="12" t="s">
        <v>26</v>
      </c>
      <c r="L60" s="12" t="s">
        <v>26</v>
      </c>
      <c r="M60" s="12" t="s">
        <v>26</v>
      </c>
      <c r="N60" s="12" t="s">
        <v>26</v>
      </c>
      <c r="O60" s="12" t="s">
        <v>26</v>
      </c>
      <c r="P60" s="12" t="s">
        <v>26</v>
      </c>
      <c r="Q60" s="12" t="s">
        <v>26</v>
      </c>
      <c r="R60" s="12" t="str">
        <f t="shared" si="58"/>
        <v>нд</v>
      </c>
      <c r="S60" s="12" t="str">
        <f t="shared" si="59"/>
        <v>нд</v>
      </c>
      <c r="T60" s="12" t="str">
        <f t="shared" si="6"/>
        <v>нд</v>
      </c>
      <c r="U60" s="12" t="str">
        <f t="shared" si="7"/>
        <v>нд</v>
      </c>
      <c r="V60" s="12" t="s">
        <v>26</v>
      </c>
    </row>
    <row r="61" spans="1:22" ht="63" x14ac:dyDescent="0.25">
      <c r="A61" s="44" t="s">
        <v>78</v>
      </c>
      <c r="B61" s="45" t="s">
        <v>79</v>
      </c>
      <c r="C61" s="13" t="s">
        <v>25</v>
      </c>
      <c r="D61" s="13" t="str">
        <f t="shared" ref="D61:G61" si="124">IF(NOT(SUM(D62)=0),SUM(D62),"нд")</f>
        <v>нд</v>
      </c>
      <c r="E61" s="13" t="str">
        <f t="shared" ref="E61" si="125">IF(NOT(SUM(E62)=0),SUM(E62),"нд")</f>
        <v>нд</v>
      </c>
      <c r="F61" s="13" t="str">
        <f t="shared" si="124"/>
        <v>нд</v>
      </c>
      <c r="G61" s="13" t="str">
        <f t="shared" si="124"/>
        <v>нд</v>
      </c>
      <c r="H61" s="13" t="str">
        <f t="shared" ref="H61:S61" si="126">IF(NOT(SUM(H62)=0),SUM(H62),"нд")</f>
        <v>нд</v>
      </c>
      <c r="I61" s="13" t="str">
        <f t="shared" si="126"/>
        <v>нд</v>
      </c>
      <c r="J61" s="13" t="str">
        <f t="shared" si="126"/>
        <v>нд</v>
      </c>
      <c r="K61" s="13" t="str">
        <f t="shared" si="126"/>
        <v>нд</v>
      </c>
      <c r="L61" s="13" t="str">
        <f t="shared" ref="L61" si="127">IF(NOT(SUM(L62)=0),SUM(L62),"нд")</f>
        <v>нд</v>
      </c>
      <c r="M61" s="13" t="str">
        <f t="shared" si="126"/>
        <v>нд</v>
      </c>
      <c r="N61" s="13" t="str">
        <f t="shared" ref="N61" si="128">IF(NOT(SUM(N62)=0),SUM(N62),"нд")</f>
        <v>нд</v>
      </c>
      <c r="O61" s="13" t="str">
        <f t="shared" si="126"/>
        <v>нд</v>
      </c>
      <c r="P61" s="13" t="str">
        <f t="shared" ref="P61" si="129">IF(NOT(SUM(P62)=0),SUM(P62),"нд")</f>
        <v>нд</v>
      </c>
      <c r="Q61" s="13" t="str">
        <f t="shared" si="126"/>
        <v>нд</v>
      </c>
      <c r="R61" s="13" t="str">
        <f t="shared" si="126"/>
        <v>нд</v>
      </c>
      <c r="S61" s="13" t="str">
        <f t="shared" si="126"/>
        <v>нд</v>
      </c>
      <c r="T61" s="13" t="str">
        <f t="shared" si="6"/>
        <v>нд</v>
      </c>
      <c r="U61" s="13" t="str">
        <f t="shared" si="7"/>
        <v>нд</v>
      </c>
      <c r="V61" s="13" t="s">
        <v>26</v>
      </c>
    </row>
    <row r="62" spans="1:22" x14ac:dyDescent="0.25">
      <c r="A62" s="12" t="s">
        <v>26</v>
      </c>
      <c r="B62" s="12" t="s">
        <v>26</v>
      </c>
      <c r="C62" s="12" t="s">
        <v>26</v>
      </c>
      <c r="D62" s="12" t="s">
        <v>26</v>
      </c>
      <c r="E62" s="12" t="s">
        <v>26</v>
      </c>
      <c r="F62" s="12" t="s">
        <v>26</v>
      </c>
      <c r="G62" s="12" t="s">
        <v>26</v>
      </c>
      <c r="H62" s="8" t="str">
        <f t="shared" si="57"/>
        <v>нд</v>
      </c>
      <c r="I62" s="8" t="str">
        <f t="shared" si="57"/>
        <v>нд</v>
      </c>
      <c r="J62" s="12" t="s">
        <v>26</v>
      </c>
      <c r="K62" s="12" t="s">
        <v>26</v>
      </c>
      <c r="L62" s="12" t="s">
        <v>26</v>
      </c>
      <c r="M62" s="12" t="s">
        <v>26</v>
      </c>
      <c r="N62" s="12" t="s">
        <v>26</v>
      </c>
      <c r="O62" s="12" t="s">
        <v>26</v>
      </c>
      <c r="P62" s="12" t="s">
        <v>26</v>
      </c>
      <c r="Q62" s="12" t="s">
        <v>26</v>
      </c>
      <c r="R62" s="12" t="str">
        <f t="shared" si="58"/>
        <v>нд</v>
      </c>
      <c r="S62" s="12" t="str">
        <f t="shared" si="59"/>
        <v>нд</v>
      </c>
      <c r="T62" s="12" t="str">
        <f t="shared" si="6"/>
        <v>нд</v>
      </c>
      <c r="U62" s="95" t="str">
        <f t="shared" si="7"/>
        <v>нд</v>
      </c>
      <c r="V62" s="12" t="s">
        <v>26</v>
      </c>
    </row>
    <row r="63" spans="1:22" ht="31.5" x14ac:dyDescent="0.25">
      <c r="A63" s="40" t="s">
        <v>80</v>
      </c>
      <c r="B63" s="41" t="s">
        <v>81</v>
      </c>
      <c r="C63" s="68" t="s">
        <v>25</v>
      </c>
      <c r="D63" s="15">
        <f t="shared" ref="D63:G63" si="130">IF(NOT(SUM(D64,D94,D128,D150)=0),SUM(D64,D94,D128,D150),"нд")</f>
        <v>11.826999999999998</v>
      </c>
      <c r="E63" s="15">
        <f t="shared" ref="E63" si="131">IF(NOT(SUM(E64,E94,E128,E150)=0),SUM(E64,E94,E128,E150),"нд")</f>
        <v>24.022000000000002</v>
      </c>
      <c r="F63" s="15">
        <f t="shared" si="130"/>
        <v>8.8729999999999993</v>
      </c>
      <c r="G63" s="15">
        <f t="shared" si="130"/>
        <v>89.840999999999994</v>
      </c>
      <c r="H63" s="15">
        <f t="shared" ref="H63:Q63" si="132">IF(NOT(SUM(H64,H94,H128,H150)=0),SUM(H64,H94,H128,H150),"нд")</f>
        <v>27.065000000000001</v>
      </c>
      <c r="I63" s="15" t="str">
        <f t="shared" si="132"/>
        <v>нд</v>
      </c>
      <c r="J63" s="15" t="str">
        <f t="shared" si="132"/>
        <v>нд</v>
      </c>
      <c r="K63" s="15" t="str">
        <f t="shared" si="132"/>
        <v>нд</v>
      </c>
      <c r="L63" s="15">
        <f t="shared" si="132"/>
        <v>4.971000000000001</v>
      </c>
      <c r="M63" s="15" t="str">
        <f t="shared" si="132"/>
        <v>нд</v>
      </c>
      <c r="N63" s="15">
        <f t="shared" si="132"/>
        <v>9.1639999999999997</v>
      </c>
      <c r="O63" s="15" t="str">
        <f t="shared" si="132"/>
        <v>нд</v>
      </c>
      <c r="P63" s="15">
        <f t="shared" si="132"/>
        <v>12.93</v>
      </c>
      <c r="Q63" s="15" t="str">
        <f t="shared" si="132"/>
        <v>нд</v>
      </c>
      <c r="R63" s="15">
        <f t="shared" ref="R63:S63" si="133">IF(NOT(SUM(R64,R94,R128,R150)=0),SUM(R64,R94,R128,R150),"нд")</f>
        <v>8.8729999999999993</v>
      </c>
      <c r="S63" s="15">
        <f t="shared" si="133"/>
        <v>89.840999999999994</v>
      </c>
      <c r="T63" s="15">
        <f t="shared" si="6"/>
        <v>-27.065000000000001</v>
      </c>
      <c r="U63" s="15">
        <f t="shared" si="7"/>
        <v>-100</v>
      </c>
      <c r="V63" s="15" t="s">
        <v>26</v>
      </c>
    </row>
    <row r="64" spans="1:22" ht="63" x14ac:dyDescent="0.25">
      <c r="A64" s="42" t="s">
        <v>82</v>
      </c>
      <c r="B64" s="43" t="s">
        <v>83</v>
      </c>
      <c r="C64" s="69" t="s">
        <v>25</v>
      </c>
      <c r="D64" s="16">
        <f t="shared" ref="D64:G64" si="134">IF(NOT(SUM(D65,D69)=0),SUM(D65,D69),"нд")</f>
        <v>2.3979999999999997</v>
      </c>
      <c r="E64" s="16" t="str">
        <f t="shared" ref="E64" si="135">IF(NOT(SUM(E65,E69)=0),SUM(E65,E69),"нд")</f>
        <v>нд</v>
      </c>
      <c r="F64" s="16">
        <f t="shared" si="134"/>
        <v>2.3979999999999997</v>
      </c>
      <c r="G64" s="16">
        <f t="shared" si="134"/>
        <v>23.215999999999998</v>
      </c>
      <c r="H64" s="16">
        <f t="shared" ref="H64:Q64" si="136">IF(NOT(SUM(H65,H69)=0),SUM(H65,H69),"нд")</f>
        <v>7.0630000000000006</v>
      </c>
      <c r="I64" s="16" t="str">
        <f t="shared" si="136"/>
        <v>нд</v>
      </c>
      <c r="J64" s="16" t="str">
        <f t="shared" si="136"/>
        <v>нд</v>
      </c>
      <c r="K64" s="16" t="str">
        <f t="shared" si="136"/>
        <v>нд</v>
      </c>
      <c r="L64" s="16">
        <f t="shared" si="136"/>
        <v>4.971000000000001</v>
      </c>
      <c r="M64" s="16" t="str">
        <f t="shared" si="136"/>
        <v>нд</v>
      </c>
      <c r="N64" s="16">
        <f t="shared" si="136"/>
        <v>2.0920000000000001</v>
      </c>
      <c r="O64" s="16" t="str">
        <f t="shared" si="136"/>
        <v>нд</v>
      </c>
      <c r="P64" s="16" t="str">
        <f t="shared" si="136"/>
        <v>нд</v>
      </c>
      <c r="Q64" s="16" t="str">
        <f t="shared" si="136"/>
        <v>нд</v>
      </c>
      <c r="R64" s="16">
        <f t="shared" ref="R64:S64" si="137">IF(NOT(SUM(R65,R69)=0),SUM(R65,R69),"нд")</f>
        <v>2.3979999999999997</v>
      </c>
      <c r="S64" s="16">
        <f t="shared" si="137"/>
        <v>23.215999999999998</v>
      </c>
      <c r="T64" s="16">
        <f t="shared" si="6"/>
        <v>-7.0630000000000006</v>
      </c>
      <c r="U64" s="16">
        <f t="shared" si="7"/>
        <v>-100</v>
      </c>
      <c r="V64" s="16" t="s">
        <v>26</v>
      </c>
    </row>
    <row r="65" spans="1:22" ht="31.5" x14ac:dyDescent="0.25">
      <c r="A65" s="44" t="s">
        <v>84</v>
      </c>
      <c r="B65" s="45" t="s">
        <v>85</v>
      </c>
      <c r="C65" s="13" t="s">
        <v>25</v>
      </c>
      <c r="D65" s="13">
        <f t="shared" ref="D65:F65" si="138">IF(NOT(SUM(D66)=0),SUM(D66),"нд")</f>
        <v>0.223</v>
      </c>
      <c r="E65" s="13" t="str">
        <f>IF(NOT(SUM(E66)=0),SUM(E66),"нд")</f>
        <v>нд</v>
      </c>
      <c r="F65" s="13">
        <f t="shared" si="138"/>
        <v>0.223</v>
      </c>
      <c r="G65" s="13">
        <f t="shared" ref="G65" si="139">IF(NOT(SUM(G66)=0),SUM(G66),"нд")</f>
        <v>2.0920000000000001</v>
      </c>
      <c r="H65" s="17">
        <f t="shared" ref="H65:I65" si="140">IF(NOT(SUM(H66)=0),SUM(H66),"нд")</f>
        <v>2.0920000000000001</v>
      </c>
      <c r="I65" s="17" t="str">
        <f t="shared" si="140"/>
        <v>нд</v>
      </c>
      <c r="J65" s="13" t="str">
        <f t="shared" ref="J65:S65" si="141">IF(NOT(SUM(J66)=0),SUM(J66),"нд")</f>
        <v>нд</v>
      </c>
      <c r="K65" s="13" t="str">
        <f t="shared" si="141"/>
        <v>нд</v>
      </c>
      <c r="L65" s="13" t="str">
        <f t="shared" ref="L65" si="142">IF(NOT(SUM(L66)=0),SUM(L66),"нд")</f>
        <v>нд</v>
      </c>
      <c r="M65" s="13" t="str">
        <f t="shared" si="141"/>
        <v>нд</v>
      </c>
      <c r="N65" s="13">
        <f t="shared" ref="N65" si="143">IF(NOT(SUM(N66)=0),SUM(N66),"нд")</f>
        <v>2.0920000000000001</v>
      </c>
      <c r="O65" s="13" t="str">
        <f t="shared" si="141"/>
        <v>нд</v>
      </c>
      <c r="P65" s="13" t="str">
        <f t="shared" ref="P65" si="144">IF(NOT(SUM(P66)=0),SUM(P66),"нд")</f>
        <v>нд</v>
      </c>
      <c r="Q65" s="13" t="str">
        <f t="shared" si="141"/>
        <v>нд</v>
      </c>
      <c r="R65" s="13">
        <f t="shared" si="141"/>
        <v>0.223</v>
      </c>
      <c r="S65" s="13">
        <f t="shared" si="141"/>
        <v>2.0920000000000001</v>
      </c>
      <c r="T65" s="13">
        <f t="shared" si="6"/>
        <v>-2.0920000000000001</v>
      </c>
      <c r="U65" s="13">
        <f t="shared" si="7"/>
        <v>-100</v>
      </c>
      <c r="V65" s="13" t="s">
        <v>26</v>
      </c>
    </row>
    <row r="66" spans="1:22" x14ac:dyDescent="0.25">
      <c r="A66" s="37" t="s">
        <v>142</v>
      </c>
      <c r="B66" s="38" t="s">
        <v>310</v>
      </c>
      <c r="C66" s="5" t="s">
        <v>25</v>
      </c>
      <c r="D66" s="5">
        <f t="shared" ref="D66:G66" si="145">IF(NOT(SUM(D67,D68)=0),SUM(D67,D68),"нд")</f>
        <v>0.223</v>
      </c>
      <c r="E66" s="5" t="str">
        <f>IF(NOT(SUM(E67,E68)=0),SUM(E67,E68),"нд")</f>
        <v>нд</v>
      </c>
      <c r="F66" s="5">
        <f t="shared" si="145"/>
        <v>0.223</v>
      </c>
      <c r="G66" s="5">
        <f t="shared" si="145"/>
        <v>2.0920000000000001</v>
      </c>
      <c r="H66" s="6">
        <f t="shared" ref="H66:Q66" si="146">IF(NOT(SUM(H67,H68)=0),SUM(H67,H68),"нд")</f>
        <v>2.0920000000000001</v>
      </c>
      <c r="I66" s="6" t="str">
        <f t="shared" si="146"/>
        <v>нд</v>
      </c>
      <c r="J66" s="5" t="str">
        <f t="shared" si="146"/>
        <v>нд</v>
      </c>
      <c r="K66" s="5" t="str">
        <f t="shared" si="146"/>
        <v>нд</v>
      </c>
      <c r="L66" s="5" t="str">
        <f t="shared" si="146"/>
        <v>нд</v>
      </c>
      <c r="M66" s="5" t="str">
        <f t="shared" si="146"/>
        <v>нд</v>
      </c>
      <c r="N66" s="5">
        <f t="shared" si="146"/>
        <v>2.0920000000000001</v>
      </c>
      <c r="O66" s="5" t="str">
        <f t="shared" si="146"/>
        <v>нд</v>
      </c>
      <c r="P66" s="5" t="str">
        <f t="shared" si="146"/>
        <v>нд</v>
      </c>
      <c r="Q66" s="5" t="str">
        <f t="shared" si="146"/>
        <v>нд</v>
      </c>
      <c r="R66" s="5">
        <f t="shared" ref="R66:S66" si="147">IF(NOT(SUM(R67,R68)=0),SUM(R67,R68),"нд")</f>
        <v>0.223</v>
      </c>
      <c r="S66" s="5">
        <f t="shared" si="147"/>
        <v>2.0920000000000001</v>
      </c>
      <c r="T66" s="5">
        <f t="shared" si="6"/>
        <v>-2.0920000000000001</v>
      </c>
      <c r="U66" s="5">
        <f t="shared" si="7"/>
        <v>-100</v>
      </c>
      <c r="V66" s="5" t="s">
        <v>26</v>
      </c>
    </row>
    <row r="67" spans="1:22" ht="31.5" x14ac:dyDescent="0.25">
      <c r="A67" s="48" t="s">
        <v>142</v>
      </c>
      <c r="B67" s="49" t="s">
        <v>143</v>
      </c>
      <c r="C67" s="70" t="s">
        <v>235</v>
      </c>
      <c r="D67" s="8">
        <f>ROUND(0.129/1.2,3)</f>
        <v>0.108</v>
      </c>
      <c r="E67" s="8" t="s">
        <v>26</v>
      </c>
      <c r="F67" s="8">
        <f>ROUND(0.129/1.2,3)</f>
        <v>0.108</v>
      </c>
      <c r="G67" s="8">
        <v>1.093</v>
      </c>
      <c r="H67" s="8">
        <f t="shared" si="57"/>
        <v>1.093</v>
      </c>
      <c r="I67" s="8" t="str">
        <f t="shared" si="57"/>
        <v>нд</v>
      </c>
      <c r="J67" s="8" t="s">
        <v>26</v>
      </c>
      <c r="K67" s="8" t="s">
        <v>26</v>
      </c>
      <c r="L67" s="72" t="s">
        <v>26</v>
      </c>
      <c r="M67" s="8" t="s">
        <v>26</v>
      </c>
      <c r="N67" s="8">
        <v>1.093</v>
      </c>
      <c r="O67" s="8" t="s">
        <v>26</v>
      </c>
      <c r="P67" s="72" t="s">
        <v>26</v>
      </c>
      <c r="Q67" s="8" t="s">
        <v>26</v>
      </c>
      <c r="R67" s="72">
        <f t="shared" si="58"/>
        <v>0.108</v>
      </c>
      <c r="S67" s="72">
        <f t="shared" si="59"/>
        <v>1.093</v>
      </c>
      <c r="T67" s="72">
        <f t="shared" si="6"/>
        <v>-1.093</v>
      </c>
      <c r="U67" s="95">
        <f t="shared" si="7"/>
        <v>-100</v>
      </c>
      <c r="V67" s="8" t="s">
        <v>316</v>
      </c>
    </row>
    <row r="68" spans="1:22" ht="31.5" x14ac:dyDescent="0.25">
      <c r="A68" s="48" t="s">
        <v>142</v>
      </c>
      <c r="B68" s="49" t="s">
        <v>144</v>
      </c>
      <c r="C68" s="70" t="s">
        <v>236</v>
      </c>
      <c r="D68" s="85">
        <f>ROUND(0.138/1.2,3)</f>
        <v>0.115</v>
      </c>
      <c r="E68" s="83" t="s">
        <v>26</v>
      </c>
      <c r="F68" s="85">
        <f>ROUND(0.138/1.2,3)</f>
        <v>0.115</v>
      </c>
      <c r="G68" s="85">
        <v>0.999</v>
      </c>
      <c r="H68" s="8">
        <f t="shared" si="57"/>
        <v>0.999</v>
      </c>
      <c r="I68" s="8" t="str">
        <f t="shared" si="57"/>
        <v>нд</v>
      </c>
      <c r="J68" s="8" t="s">
        <v>26</v>
      </c>
      <c r="K68" s="8" t="s">
        <v>26</v>
      </c>
      <c r="L68" s="72" t="s">
        <v>26</v>
      </c>
      <c r="M68" s="8" t="s">
        <v>26</v>
      </c>
      <c r="N68" s="85">
        <v>0.999</v>
      </c>
      <c r="O68" s="8" t="s">
        <v>26</v>
      </c>
      <c r="P68" s="72" t="s">
        <v>26</v>
      </c>
      <c r="Q68" s="8" t="s">
        <v>26</v>
      </c>
      <c r="R68" s="72">
        <f t="shared" si="58"/>
        <v>0.115</v>
      </c>
      <c r="S68" s="72">
        <f t="shared" si="59"/>
        <v>0.999</v>
      </c>
      <c r="T68" s="72">
        <f t="shared" si="6"/>
        <v>-0.999</v>
      </c>
      <c r="U68" s="95">
        <f t="shared" si="7"/>
        <v>-100</v>
      </c>
      <c r="V68" s="8" t="s">
        <v>316</v>
      </c>
    </row>
    <row r="69" spans="1:22" ht="47.25" x14ac:dyDescent="0.25">
      <c r="A69" s="44" t="s">
        <v>86</v>
      </c>
      <c r="B69" s="45" t="s">
        <v>87</v>
      </c>
      <c r="C69" s="13" t="s">
        <v>25</v>
      </c>
      <c r="D69" s="13">
        <f t="shared" ref="D69:G69" si="148">IF(NOT(SUM(D70,D86)=0),SUM(D70,D86),"нд")</f>
        <v>2.1749999999999998</v>
      </c>
      <c r="E69" s="13" t="str">
        <f t="shared" ref="E69" si="149">IF(NOT(SUM(E70,E86)=0),SUM(E70,E86),"нд")</f>
        <v>нд</v>
      </c>
      <c r="F69" s="13">
        <f t="shared" si="148"/>
        <v>2.1749999999999998</v>
      </c>
      <c r="G69" s="13">
        <f t="shared" si="148"/>
        <v>21.123999999999999</v>
      </c>
      <c r="H69" s="17">
        <f t="shared" ref="H69:Q69" si="150">IF(NOT(SUM(H70,H86)=0),SUM(H70,H86),"нд")</f>
        <v>4.971000000000001</v>
      </c>
      <c r="I69" s="17" t="str">
        <f t="shared" si="150"/>
        <v>нд</v>
      </c>
      <c r="J69" s="13" t="str">
        <f t="shared" si="150"/>
        <v>нд</v>
      </c>
      <c r="K69" s="13" t="str">
        <f t="shared" si="150"/>
        <v>нд</v>
      </c>
      <c r="L69" s="13">
        <f t="shared" si="150"/>
        <v>4.971000000000001</v>
      </c>
      <c r="M69" s="13" t="str">
        <f t="shared" si="150"/>
        <v>нд</v>
      </c>
      <c r="N69" s="13" t="str">
        <f t="shared" si="150"/>
        <v>нд</v>
      </c>
      <c r="O69" s="13" t="str">
        <f t="shared" si="150"/>
        <v>нд</v>
      </c>
      <c r="P69" s="13" t="str">
        <f t="shared" si="150"/>
        <v>нд</v>
      </c>
      <c r="Q69" s="13" t="str">
        <f t="shared" si="150"/>
        <v>нд</v>
      </c>
      <c r="R69" s="13">
        <f t="shared" ref="R69:S69" si="151">IF(NOT(SUM(R70,R86)=0),SUM(R70,R86),"нд")</f>
        <v>2.1749999999999998</v>
      </c>
      <c r="S69" s="13">
        <f t="shared" si="151"/>
        <v>21.123999999999999</v>
      </c>
      <c r="T69" s="13">
        <f t="shared" si="6"/>
        <v>-4.971000000000001</v>
      </c>
      <c r="U69" s="13">
        <f t="shared" si="7"/>
        <v>-100</v>
      </c>
      <c r="V69" s="13" t="s">
        <v>26</v>
      </c>
    </row>
    <row r="70" spans="1:22" x14ac:dyDescent="0.25">
      <c r="A70" s="37" t="s">
        <v>88</v>
      </c>
      <c r="B70" s="38" t="s">
        <v>310</v>
      </c>
      <c r="C70" s="5" t="s">
        <v>25</v>
      </c>
      <c r="D70" s="6">
        <f t="shared" ref="D70:G70" si="152">IF(NOT(SUM(D71:D85)=0),SUM(D71:D85),"нд")</f>
        <v>1.0479999999999998</v>
      </c>
      <c r="E70" s="5" t="str">
        <f>IF(NOT(SUM(E71:E85)=0),SUM(E71:E85),"нд")</f>
        <v>нд</v>
      </c>
      <c r="F70" s="6">
        <f t="shared" si="152"/>
        <v>1.0479999999999998</v>
      </c>
      <c r="G70" s="6">
        <f t="shared" si="152"/>
        <v>11.024000000000001</v>
      </c>
      <c r="H70" s="6" t="str">
        <f t="shared" ref="H70:S70" si="153">IF(NOT(SUM(H71:H85)=0),SUM(H71:H85),"нд")</f>
        <v>нд</v>
      </c>
      <c r="I70" s="6" t="str">
        <f t="shared" si="153"/>
        <v>нд</v>
      </c>
      <c r="J70" s="5" t="str">
        <f t="shared" si="153"/>
        <v>нд</v>
      </c>
      <c r="K70" s="5" t="str">
        <f t="shared" si="153"/>
        <v>нд</v>
      </c>
      <c r="L70" s="5" t="str">
        <f t="shared" ref="L70" si="154">IF(NOT(SUM(L71:L85)=0),SUM(L71:L85),"нд")</f>
        <v>нд</v>
      </c>
      <c r="M70" s="5" t="str">
        <f t="shared" si="153"/>
        <v>нд</v>
      </c>
      <c r="N70" s="5" t="str">
        <f t="shared" ref="N70" si="155">IF(NOT(SUM(N71:N85)=0),SUM(N71:N85),"нд")</f>
        <v>нд</v>
      </c>
      <c r="O70" s="5" t="str">
        <f t="shared" si="153"/>
        <v>нд</v>
      </c>
      <c r="P70" s="5" t="str">
        <f t="shared" ref="P70" si="156">IF(NOT(SUM(P71:P85)=0),SUM(P71:P85),"нд")</f>
        <v>нд</v>
      </c>
      <c r="Q70" s="5" t="str">
        <f t="shared" si="153"/>
        <v>нд</v>
      </c>
      <c r="R70" s="5">
        <f t="shared" si="153"/>
        <v>1.0479999999999998</v>
      </c>
      <c r="S70" s="5">
        <f t="shared" si="153"/>
        <v>11.024000000000001</v>
      </c>
      <c r="T70" s="5" t="str">
        <f t="shared" si="6"/>
        <v>нд</v>
      </c>
      <c r="U70" s="5" t="str">
        <f t="shared" si="7"/>
        <v>нд</v>
      </c>
      <c r="V70" s="5" t="s">
        <v>26</v>
      </c>
    </row>
    <row r="71" spans="1:22" ht="31.5" x14ac:dyDescent="0.25">
      <c r="A71" s="48" t="s">
        <v>88</v>
      </c>
      <c r="B71" s="49" t="s">
        <v>145</v>
      </c>
      <c r="C71" s="70" t="s">
        <v>237</v>
      </c>
      <c r="D71" s="8">
        <f>ROUND(0.174/1.2,3)</f>
        <v>0.14499999999999999</v>
      </c>
      <c r="E71" s="8" t="s">
        <v>26</v>
      </c>
      <c r="F71" s="8">
        <f>ROUND(0.174/1.2,3)</f>
        <v>0.14499999999999999</v>
      </c>
      <c r="G71" s="8">
        <v>1.353</v>
      </c>
      <c r="H71" s="8" t="str">
        <f t="shared" si="57"/>
        <v>нд</v>
      </c>
      <c r="I71" s="8" t="str">
        <f t="shared" si="57"/>
        <v>нд</v>
      </c>
      <c r="J71" s="8" t="s">
        <v>26</v>
      </c>
      <c r="K71" s="8" t="s">
        <v>26</v>
      </c>
      <c r="L71" s="72" t="s">
        <v>26</v>
      </c>
      <c r="M71" s="8" t="s">
        <v>26</v>
      </c>
      <c r="N71" s="72" t="s">
        <v>26</v>
      </c>
      <c r="O71" s="8" t="s">
        <v>26</v>
      </c>
      <c r="P71" s="72" t="s">
        <v>26</v>
      </c>
      <c r="Q71" s="8" t="s">
        <v>26</v>
      </c>
      <c r="R71" s="8">
        <f t="shared" si="58"/>
        <v>0.14499999999999999</v>
      </c>
      <c r="S71" s="72">
        <f t="shared" si="59"/>
        <v>1.353</v>
      </c>
      <c r="T71" s="72" t="str">
        <f t="shared" si="6"/>
        <v>нд</v>
      </c>
      <c r="U71" s="95" t="str">
        <f t="shared" si="7"/>
        <v>нд</v>
      </c>
      <c r="V71" s="8" t="s">
        <v>26</v>
      </c>
    </row>
    <row r="72" spans="1:22" ht="31.5" x14ac:dyDescent="0.25">
      <c r="A72" s="48" t="s">
        <v>88</v>
      </c>
      <c r="B72" s="49" t="s">
        <v>146</v>
      </c>
      <c r="C72" s="70" t="s">
        <v>238</v>
      </c>
      <c r="D72" s="8">
        <f>ROUND(0.033/1.2,3)</f>
        <v>2.8000000000000001E-2</v>
      </c>
      <c r="E72" s="81" t="s">
        <v>26</v>
      </c>
      <c r="F72" s="8">
        <f>ROUND(0.033/1.2,3)</f>
        <v>2.8000000000000001E-2</v>
      </c>
      <c r="G72" s="8">
        <v>0.315</v>
      </c>
      <c r="H72" s="8" t="str">
        <f t="shared" si="57"/>
        <v>нд</v>
      </c>
      <c r="I72" s="8" t="str">
        <f t="shared" si="57"/>
        <v>нд</v>
      </c>
      <c r="J72" s="8" t="s">
        <v>26</v>
      </c>
      <c r="K72" s="8" t="s">
        <v>26</v>
      </c>
      <c r="L72" s="81" t="s">
        <v>26</v>
      </c>
      <c r="M72" s="8" t="s">
        <v>26</v>
      </c>
      <c r="N72" s="81" t="s">
        <v>26</v>
      </c>
      <c r="O72" s="8" t="s">
        <v>26</v>
      </c>
      <c r="P72" s="81" t="s">
        <v>26</v>
      </c>
      <c r="Q72" s="8" t="s">
        <v>26</v>
      </c>
      <c r="R72" s="8">
        <f t="shared" si="58"/>
        <v>2.8000000000000001E-2</v>
      </c>
      <c r="S72" s="72">
        <f t="shared" si="59"/>
        <v>0.315</v>
      </c>
      <c r="T72" s="72" t="str">
        <f t="shared" si="6"/>
        <v>нд</v>
      </c>
      <c r="U72" s="95" t="str">
        <f t="shared" si="7"/>
        <v>нд</v>
      </c>
      <c r="V72" s="81" t="s">
        <v>26</v>
      </c>
    </row>
    <row r="73" spans="1:22" ht="31.5" x14ac:dyDescent="0.25">
      <c r="A73" s="48" t="s">
        <v>88</v>
      </c>
      <c r="B73" s="49" t="s">
        <v>147</v>
      </c>
      <c r="C73" s="70" t="s">
        <v>239</v>
      </c>
      <c r="D73" s="85">
        <f>ROUND(0.054/1.2,3)</f>
        <v>4.4999999999999998E-2</v>
      </c>
      <c r="E73" s="83" t="s">
        <v>26</v>
      </c>
      <c r="F73" s="85">
        <f>ROUND(0.054/1.2,3)</f>
        <v>4.4999999999999998E-2</v>
      </c>
      <c r="G73" s="85">
        <v>0.47</v>
      </c>
      <c r="H73" s="8" t="str">
        <f t="shared" si="57"/>
        <v>нд</v>
      </c>
      <c r="I73" s="8" t="str">
        <f t="shared" si="57"/>
        <v>нд</v>
      </c>
      <c r="J73" s="8" t="s">
        <v>26</v>
      </c>
      <c r="K73" s="8" t="s">
        <v>26</v>
      </c>
      <c r="L73" s="72" t="s">
        <v>26</v>
      </c>
      <c r="M73" s="8" t="s">
        <v>26</v>
      </c>
      <c r="N73" s="72" t="s">
        <v>26</v>
      </c>
      <c r="O73" s="8" t="s">
        <v>26</v>
      </c>
      <c r="P73" s="72" t="s">
        <v>26</v>
      </c>
      <c r="Q73" s="8" t="s">
        <v>26</v>
      </c>
      <c r="R73" s="8">
        <f t="shared" si="58"/>
        <v>4.4999999999999998E-2</v>
      </c>
      <c r="S73" s="72">
        <f t="shared" si="59"/>
        <v>0.47</v>
      </c>
      <c r="T73" s="72" t="str">
        <f t="shared" si="6"/>
        <v>нд</v>
      </c>
      <c r="U73" s="95" t="str">
        <f t="shared" si="7"/>
        <v>нд</v>
      </c>
      <c r="V73" s="8" t="s">
        <v>26</v>
      </c>
    </row>
    <row r="74" spans="1:22" ht="31.5" x14ac:dyDescent="0.25">
      <c r="A74" s="48" t="s">
        <v>88</v>
      </c>
      <c r="B74" s="49" t="s">
        <v>148</v>
      </c>
      <c r="C74" s="70" t="s">
        <v>240</v>
      </c>
      <c r="D74" s="85">
        <f>ROUND(0.107/1.2,3)</f>
        <v>8.8999999999999996E-2</v>
      </c>
      <c r="E74" s="8" t="s">
        <v>26</v>
      </c>
      <c r="F74" s="85">
        <f>ROUND(0.107/1.2,3)</f>
        <v>8.8999999999999996E-2</v>
      </c>
      <c r="G74" s="85">
        <v>0.93899999999999995</v>
      </c>
      <c r="H74" s="8" t="str">
        <f t="shared" si="57"/>
        <v>нд</v>
      </c>
      <c r="I74" s="8" t="str">
        <f t="shared" si="57"/>
        <v>нд</v>
      </c>
      <c r="J74" s="8" t="s">
        <v>26</v>
      </c>
      <c r="K74" s="8" t="s">
        <v>26</v>
      </c>
      <c r="L74" s="8" t="s">
        <v>26</v>
      </c>
      <c r="M74" s="8" t="s">
        <v>26</v>
      </c>
      <c r="N74" s="8" t="s">
        <v>26</v>
      </c>
      <c r="O74" s="8" t="s">
        <v>26</v>
      </c>
      <c r="P74" s="8" t="s">
        <v>26</v>
      </c>
      <c r="Q74" s="8" t="s">
        <v>26</v>
      </c>
      <c r="R74" s="8">
        <f t="shared" si="58"/>
        <v>8.8999999999999996E-2</v>
      </c>
      <c r="S74" s="72">
        <f t="shared" si="59"/>
        <v>0.93899999999999995</v>
      </c>
      <c r="T74" s="72" t="str">
        <f t="shared" si="6"/>
        <v>нд</v>
      </c>
      <c r="U74" s="95" t="str">
        <f t="shared" si="7"/>
        <v>нд</v>
      </c>
      <c r="V74" s="8" t="s">
        <v>26</v>
      </c>
    </row>
    <row r="75" spans="1:22" ht="31.5" x14ac:dyDescent="0.25">
      <c r="A75" s="48" t="s">
        <v>88</v>
      </c>
      <c r="B75" s="49" t="s">
        <v>149</v>
      </c>
      <c r="C75" s="70" t="s">
        <v>241</v>
      </c>
      <c r="D75" s="85">
        <f>ROUND(0.054/1.2,3)</f>
        <v>4.4999999999999998E-2</v>
      </c>
      <c r="E75" s="82" t="s">
        <v>26</v>
      </c>
      <c r="F75" s="85">
        <f>ROUND(0.054/1.2,3)</f>
        <v>4.4999999999999998E-2</v>
      </c>
      <c r="G75" s="85">
        <v>0.47</v>
      </c>
      <c r="H75" s="8" t="str">
        <f t="shared" si="57"/>
        <v>нд</v>
      </c>
      <c r="I75" s="8" t="str">
        <f t="shared" si="57"/>
        <v>нд</v>
      </c>
      <c r="J75" s="8" t="s">
        <v>26</v>
      </c>
      <c r="K75" s="8" t="s">
        <v>26</v>
      </c>
      <c r="L75" s="82" t="s">
        <v>26</v>
      </c>
      <c r="M75" s="8" t="s">
        <v>26</v>
      </c>
      <c r="N75" s="82" t="s">
        <v>26</v>
      </c>
      <c r="O75" s="8" t="s">
        <v>26</v>
      </c>
      <c r="P75" s="82" t="s">
        <v>26</v>
      </c>
      <c r="Q75" s="8" t="s">
        <v>26</v>
      </c>
      <c r="R75" s="82">
        <f t="shared" si="58"/>
        <v>4.4999999999999998E-2</v>
      </c>
      <c r="S75" s="72">
        <f t="shared" si="59"/>
        <v>0.47</v>
      </c>
      <c r="T75" s="72" t="str">
        <f t="shared" si="6"/>
        <v>нд</v>
      </c>
      <c r="U75" s="95" t="str">
        <f t="shared" si="7"/>
        <v>нд</v>
      </c>
      <c r="V75" s="82" t="s">
        <v>26</v>
      </c>
    </row>
    <row r="76" spans="1:22" ht="31.5" x14ac:dyDescent="0.25">
      <c r="A76" s="48" t="s">
        <v>88</v>
      </c>
      <c r="B76" s="49" t="s">
        <v>150</v>
      </c>
      <c r="C76" s="70" t="s">
        <v>242</v>
      </c>
      <c r="D76" s="85">
        <f t="shared" ref="D76:F78" si="157">ROUND(0.107/1.2,3)</f>
        <v>8.8999999999999996E-2</v>
      </c>
      <c r="E76" s="82" t="s">
        <v>26</v>
      </c>
      <c r="F76" s="85">
        <f t="shared" si="157"/>
        <v>8.8999999999999996E-2</v>
      </c>
      <c r="G76" s="85">
        <v>0.93899999999999995</v>
      </c>
      <c r="H76" s="8" t="str">
        <f t="shared" si="57"/>
        <v>нд</v>
      </c>
      <c r="I76" s="8" t="str">
        <f t="shared" si="57"/>
        <v>нд</v>
      </c>
      <c r="J76" s="8" t="s">
        <v>26</v>
      </c>
      <c r="K76" s="8" t="s">
        <v>26</v>
      </c>
      <c r="L76" s="82" t="s">
        <v>26</v>
      </c>
      <c r="M76" s="8" t="s">
        <v>26</v>
      </c>
      <c r="N76" s="82" t="s">
        <v>26</v>
      </c>
      <c r="O76" s="8" t="s">
        <v>26</v>
      </c>
      <c r="P76" s="82" t="s">
        <v>26</v>
      </c>
      <c r="Q76" s="8" t="s">
        <v>26</v>
      </c>
      <c r="R76" s="82">
        <f t="shared" si="58"/>
        <v>8.8999999999999996E-2</v>
      </c>
      <c r="S76" s="72">
        <f t="shared" si="59"/>
        <v>0.93899999999999995</v>
      </c>
      <c r="T76" s="72" t="str">
        <f t="shared" si="6"/>
        <v>нд</v>
      </c>
      <c r="U76" s="95" t="str">
        <f t="shared" si="7"/>
        <v>нд</v>
      </c>
      <c r="V76" s="82" t="s">
        <v>26</v>
      </c>
    </row>
    <row r="77" spans="1:22" ht="31.5" x14ac:dyDescent="0.25">
      <c r="A77" s="48" t="s">
        <v>88</v>
      </c>
      <c r="B77" s="49" t="s">
        <v>151</v>
      </c>
      <c r="C77" s="70" t="s">
        <v>243</v>
      </c>
      <c r="D77" s="85">
        <f t="shared" si="157"/>
        <v>8.8999999999999996E-2</v>
      </c>
      <c r="E77" s="8" t="s">
        <v>26</v>
      </c>
      <c r="F77" s="85">
        <f t="shared" si="157"/>
        <v>8.8999999999999996E-2</v>
      </c>
      <c r="G77" s="85">
        <v>0.97899999999999998</v>
      </c>
      <c r="H77" s="8" t="str">
        <f t="shared" si="57"/>
        <v>нд</v>
      </c>
      <c r="I77" s="8" t="str">
        <f t="shared" si="57"/>
        <v>нд</v>
      </c>
      <c r="J77" s="8" t="s">
        <v>26</v>
      </c>
      <c r="K77" s="8" t="s">
        <v>26</v>
      </c>
      <c r="L77" s="8" t="s">
        <v>26</v>
      </c>
      <c r="M77" s="8" t="s">
        <v>26</v>
      </c>
      <c r="N77" s="8" t="s">
        <v>26</v>
      </c>
      <c r="O77" s="8" t="s">
        <v>26</v>
      </c>
      <c r="P77" s="8" t="s">
        <v>26</v>
      </c>
      <c r="Q77" s="8" t="s">
        <v>26</v>
      </c>
      <c r="R77" s="8">
        <f t="shared" si="58"/>
        <v>8.8999999999999996E-2</v>
      </c>
      <c r="S77" s="72">
        <f t="shared" si="59"/>
        <v>0.97899999999999998</v>
      </c>
      <c r="T77" s="72" t="str">
        <f t="shared" si="6"/>
        <v>нд</v>
      </c>
      <c r="U77" s="95" t="str">
        <f t="shared" si="7"/>
        <v>нд</v>
      </c>
      <c r="V77" s="8" t="s">
        <v>26</v>
      </c>
    </row>
    <row r="78" spans="1:22" ht="31.5" x14ac:dyDescent="0.25">
      <c r="A78" s="48" t="s">
        <v>88</v>
      </c>
      <c r="B78" s="49" t="s">
        <v>152</v>
      </c>
      <c r="C78" s="70" t="s">
        <v>244</v>
      </c>
      <c r="D78" s="85">
        <f t="shared" si="157"/>
        <v>8.8999999999999996E-2</v>
      </c>
      <c r="E78" s="83" t="s">
        <v>26</v>
      </c>
      <c r="F78" s="85">
        <f t="shared" si="157"/>
        <v>8.8999999999999996E-2</v>
      </c>
      <c r="G78" s="85">
        <v>0.97899999999999998</v>
      </c>
      <c r="H78" s="8" t="str">
        <f t="shared" si="57"/>
        <v>нд</v>
      </c>
      <c r="I78" s="8" t="str">
        <f t="shared" si="57"/>
        <v>нд</v>
      </c>
      <c r="J78" s="8" t="s">
        <v>26</v>
      </c>
      <c r="K78" s="8" t="s">
        <v>26</v>
      </c>
      <c r="L78" s="83" t="s">
        <v>26</v>
      </c>
      <c r="M78" s="8" t="s">
        <v>26</v>
      </c>
      <c r="N78" s="83" t="s">
        <v>26</v>
      </c>
      <c r="O78" s="8" t="s">
        <v>26</v>
      </c>
      <c r="P78" s="83" t="s">
        <v>26</v>
      </c>
      <c r="Q78" s="8" t="s">
        <v>26</v>
      </c>
      <c r="R78" s="82">
        <f t="shared" si="58"/>
        <v>8.8999999999999996E-2</v>
      </c>
      <c r="S78" s="72">
        <f t="shared" si="59"/>
        <v>0.97899999999999998</v>
      </c>
      <c r="T78" s="72" t="str">
        <f t="shared" si="6"/>
        <v>нд</v>
      </c>
      <c r="U78" s="95" t="str">
        <f t="shared" si="7"/>
        <v>нд</v>
      </c>
      <c r="V78" s="83" t="s">
        <v>26</v>
      </c>
    </row>
    <row r="79" spans="1:22" ht="31.5" x14ac:dyDescent="0.25">
      <c r="A79" s="48" t="s">
        <v>88</v>
      </c>
      <c r="B79" s="49" t="s">
        <v>153</v>
      </c>
      <c r="C79" s="70" t="s">
        <v>245</v>
      </c>
      <c r="D79" s="8">
        <f>ROUND(0.054/1.2,3)</f>
        <v>4.4999999999999998E-2</v>
      </c>
      <c r="E79" s="81" t="s">
        <v>26</v>
      </c>
      <c r="F79" s="8">
        <f>ROUND(0.054/1.2,3)</f>
        <v>4.4999999999999998E-2</v>
      </c>
      <c r="G79" s="8">
        <v>0.47</v>
      </c>
      <c r="H79" s="8" t="str">
        <f t="shared" si="57"/>
        <v>нд</v>
      </c>
      <c r="I79" s="8" t="str">
        <f t="shared" si="57"/>
        <v>нд</v>
      </c>
      <c r="J79" s="8" t="s">
        <v>26</v>
      </c>
      <c r="K79" s="8" t="s">
        <v>26</v>
      </c>
      <c r="L79" s="81" t="s">
        <v>26</v>
      </c>
      <c r="M79" s="8" t="s">
        <v>26</v>
      </c>
      <c r="N79" s="81" t="s">
        <v>26</v>
      </c>
      <c r="O79" s="8" t="s">
        <v>26</v>
      </c>
      <c r="P79" s="81" t="s">
        <v>26</v>
      </c>
      <c r="Q79" s="8" t="s">
        <v>26</v>
      </c>
      <c r="R79" s="8">
        <f t="shared" si="58"/>
        <v>4.4999999999999998E-2</v>
      </c>
      <c r="S79" s="72">
        <f t="shared" si="59"/>
        <v>0.47</v>
      </c>
      <c r="T79" s="72" t="str">
        <f t="shared" si="6"/>
        <v>нд</v>
      </c>
      <c r="U79" s="95" t="str">
        <f t="shared" si="7"/>
        <v>нд</v>
      </c>
      <c r="V79" s="81" t="s">
        <v>26</v>
      </c>
    </row>
    <row r="80" spans="1:22" ht="31.5" x14ac:dyDescent="0.25">
      <c r="A80" s="48" t="s">
        <v>88</v>
      </c>
      <c r="B80" s="49" t="s">
        <v>154</v>
      </c>
      <c r="C80" s="70" t="s">
        <v>246</v>
      </c>
      <c r="D80" s="85">
        <f t="shared" ref="D80:F82" si="158">ROUND(0.107/1.2,3)</f>
        <v>8.8999999999999996E-2</v>
      </c>
      <c r="E80" s="81" t="s">
        <v>26</v>
      </c>
      <c r="F80" s="85">
        <f t="shared" si="158"/>
        <v>8.8999999999999996E-2</v>
      </c>
      <c r="G80" s="85">
        <v>0.97899999999999998</v>
      </c>
      <c r="H80" s="8" t="str">
        <f t="shared" si="57"/>
        <v>нд</v>
      </c>
      <c r="I80" s="8" t="str">
        <f t="shared" si="57"/>
        <v>нд</v>
      </c>
      <c r="J80" s="8" t="s">
        <v>26</v>
      </c>
      <c r="K80" s="8" t="s">
        <v>26</v>
      </c>
      <c r="L80" s="81" t="s">
        <v>26</v>
      </c>
      <c r="M80" s="8" t="s">
        <v>26</v>
      </c>
      <c r="N80" s="81" t="s">
        <v>26</v>
      </c>
      <c r="O80" s="8" t="s">
        <v>26</v>
      </c>
      <c r="P80" s="81" t="s">
        <v>26</v>
      </c>
      <c r="Q80" s="8" t="s">
        <v>26</v>
      </c>
      <c r="R80" s="8">
        <f t="shared" si="58"/>
        <v>8.8999999999999996E-2</v>
      </c>
      <c r="S80" s="72">
        <f t="shared" si="59"/>
        <v>0.97899999999999998</v>
      </c>
      <c r="T80" s="72" t="str">
        <f t="shared" si="6"/>
        <v>нд</v>
      </c>
      <c r="U80" s="95" t="str">
        <f t="shared" si="7"/>
        <v>нд</v>
      </c>
      <c r="V80" s="81" t="s">
        <v>26</v>
      </c>
    </row>
    <row r="81" spans="1:22" ht="31.5" x14ac:dyDescent="0.25">
      <c r="A81" s="48" t="s">
        <v>88</v>
      </c>
      <c r="B81" s="49" t="s">
        <v>155</v>
      </c>
      <c r="C81" s="70" t="s">
        <v>247</v>
      </c>
      <c r="D81" s="85">
        <f t="shared" si="158"/>
        <v>8.8999999999999996E-2</v>
      </c>
      <c r="E81" s="81" t="s">
        <v>26</v>
      </c>
      <c r="F81" s="85">
        <f t="shared" si="158"/>
        <v>8.8999999999999996E-2</v>
      </c>
      <c r="G81" s="85">
        <v>0.97899999999999998</v>
      </c>
      <c r="H81" s="8" t="str">
        <f t="shared" si="57"/>
        <v>нд</v>
      </c>
      <c r="I81" s="8" t="str">
        <f t="shared" si="57"/>
        <v>нд</v>
      </c>
      <c r="J81" s="8" t="s">
        <v>26</v>
      </c>
      <c r="K81" s="8" t="s">
        <v>26</v>
      </c>
      <c r="L81" s="81" t="s">
        <v>26</v>
      </c>
      <c r="M81" s="8" t="s">
        <v>26</v>
      </c>
      <c r="N81" s="81" t="s">
        <v>26</v>
      </c>
      <c r="O81" s="8" t="s">
        <v>26</v>
      </c>
      <c r="P81" s="81" t="s">
        <v>26</v>
      </c>
      <c r="Q81" s="8" t="s">
        <v>26</v>
      </c>
      <c r="R81" s="8">
        <f t="shared" si="58"/>
        <v>8.8999999999999996E-2</v>
      </c>
      <c r="S81" s="72">
        <f t="shared" si="59"/>
        <v>0.97899999999999998</v>
      </c>
      <c r="T81" s="72" t="str">
        <f t="shared" si="6"/>
        <v>нд</v>
      </c>
      <c r="U81" s="95" t="str">
        <f t="shared" si="7"/>
        <v>нд</v>
      </c>
      <c r="V81" s="81" t="s">
        <v>26</v>
      </c>
    </row>
    <row r="82" spans="1:22" ht="31.5" x14ac:dyDescent="0.25">
      <c r="A82" s="48" t="s">
        <v>88</v>
      </c>
      <c r="B82" s="49" t="s">
        <v>156</v>
      </c>
      <c r="C82" s="70" t="s">
        <v>248</v>
      </c>
      <c r="D82" s="85">
        <f t="shared" si="158"/>
        <v>8.8999999999999996E-2</v>
      </c>
      <c r="E82" s="81" t="s">
        <v>26</v>
      </c>
      <c r="F82" s="85">
        <f t="shared" si="158"/>
        <v>8.8999999999999996E-2</v>
      </c>
      <c r="G82" s="85">
        <v>0.93899999999999995</v>
      </c>
      <c r="H82" s="8" t="str">
        <f t="shared" si="57"/>
        <v>нд</v>
      </c>
      <c r="I82" s="8" t="str">
        <f t="shared" si="57"/>
        <v>нд</v>
      </c>
      <c r="J82" s="8" t="s">
        <v>26</v>
      </c>
      <c r="K82" s="8" t="s">
        <v>26</v>
      </c>
      <c r="L82" s="81" t="s">
        <v>26</v>
      </c>
      <c r="M82" s="8" t="s">
        <v>26</v>
      </c>
      <c r="N82" s="81" t="s">
        <v>26</v>
      </c>
      <c r="O82" s="8" t="s">
        <v>26</v>
      </c>
      <c r="P82" s="81" t="s">
        <v>26</v>
      </c>
      <c r="Q82" s="8" t="s">
        <v>26</v>
      </c>
      <c r="R82" s="8">
        <f t="shared" si="58"/>
        <v>8.8999999999999996E-2</v>
      </c>
      <c r="S82" s="72">
        <f t="shared" si="59"/>
        <v>0.93899999999999995</v>
      </c>
      <c r="T82" s="72" t="str">
        <f t="shared" si="6"/>
        <v>нд</v>
      </c>
      <c r="U82" s="95" t="str">
        <f t="shared" si="7"/>
        <v>нд</v>
      </c>
      <c r="V82" s="81" t="s">
        <v>26</v>
      </c>
    </row>
    <row r="83" spans="1:22" ht="31.5" x14ac:dyDescent="0.25">
      <c r="A83" s="48" t="s">
        <v>88</v>
      </c>
      <c r="B83" s="49" t="s">
        <v>157</v>
      </c>
      <c r="C83" s="70" t="s">
        <v>249</v>
      </c>
      <c r="D83" s="8">
        <f>ROUND(0.054/1.2,3)</f>
        <v>4.4999999999999998E-2</v>
      </c>
      <c r="E83" s="81" t="s">
        <v>26</v>
      </c>
      <c r="F83" s="8">
        <f>ROUND(0.054/1.2,3)</f>
        <v>4.4999999999999998E-2</v>
      </c>
      <c r="G83" s="8">
        <v>0.47</v>
      </c>
      <c r="H83" s="8" t="str">
        <f t="shared" si="57"/>
        <v>нд</v>
      </c>
      <c r="I83" s="8" t="str">
        <f t="shared" si="57"/>
        <v>нд</v>
      </c>
      <c r="J83" s="8" t="s">
        <v>26</v>
      </c>
      <c r="K83" s="8" t="s">
        <v>26</v>
      </c>
      <c r="L83" s="81" t="s">
        <v>26</v>
      </c>
      <c r="M83" s="8" t="s">
        <v>26</v>
      </c>
      <c r="N83" s="81" t="s">
        <v>26</v>
      </c>
      <c r="O83" s="8" t="s">
        <v>26</v>
      </c>
      <c r="P83" s="81" t="s">
        <v>26</v>
      </c>
      <c r="Q83" s="8" t="s">
        <v>26</v>
      </c>
      <c r="R83" s="8">
        <f t="shared" si="58"/>
        <v>4.4999999999999998E-2</v>
      </c>
      <c r="S83" s="72">
        <f t="shared" si="59"/>
        <v>0.47</v>
      </c>
      <c r="T83" s="72" t="str">
        <f t="shared" si="6"/>
        <v>нд</v>
      </c>
      <c r="U83" s="95" t="str">
        <f t="shared" si="7"/>
        <v>нд</v>
      </c>
      <c r="V83" s="81" t="s">
        <v>26</v>
      </c>
    </row>
    <row r="84" spans="1:22" ht="31.5" x14ac:dyDescent="0.25">
      <c r="A84" s="48" t="s">
        <v>88</v>
      </c>
      <c r="B84" s="49" t="s">
        <v>158</v>
      </c>
      <c r="C84" s="70" t="s">
        <v>250</v>
      </c>
      <c r="D84" s="8">
        <f>ROUND(0.086/1.2,3)</f>
        <v>7.1999999999999995E-2</v>
      </c>
      <c r="E84" s="81" t="s">
        <v>26</v>
      </c>
      <c r="F84" s="8">
        <f>ROUND(0.086/1.2,3)</f>
        <v>7.1999999999999995E-2</v>
      </c>
      <c r="G84" s="8">
        <v>0.74299999999999999</v>
      </c>
      <c r="H84" s="8" t="str">
        <f t="shared" ref="H84:I147" si="159">IF(NOT(SUM(J84,L84,N84,P84)=0),SUM(J84,L84,N84,P84),"нд")</f>
        <v>нд</v>
      </c>
      <c r="I84" s="8" t="str">
        <f t="shared" si="159"/>
        <v>нд</v>
      </c>
      <c r="J84" s="8" t="s">
        <v>26</v>
      </c>
      <c r="K84" s="8" t="s">
        <v>26</v>
      </c>
      <c r="L84" s="81" t="s">
        <v>26</v>
      </c>
      <c r="M84" s="8" t="s">
        <v>26</v>
      </c>
      <c r="N84" s="81" t="s">
        <v>26</v>
      </c>
      <c r="O84" s="8" t="s">
        <v>26</v>
      </c>
      <c r="P84" s="81" t="s">
        <v>26</v>
      </c>
      <c r="Q84" s="8" t="s">
        <v>26</v>
      </c>
      <c r="R84" s="8">
        <f t="shared" ref="R84:R147" si="160">IF(NOT(OR(F84="нд",I84="нд")),F84-I84,F84)</f>
        <v>7.1999999999999995E-2</v>
      </c>
      <c r="S84" s="72">
        <f t="shared" ref="S84:S147" si="161">IF(NOT(OR(G84="нд",I84="нд")),G84-I84,G84)</f>
        <v>0.74299999999999999</v>
      </c>
      <c r="T84" s="72" t="str">
        <f t="shared" ref="T84:T147" si="162">IF(SUM(I84)-SUM(H84)=0,"нд",SUM(I84)-SUM(H84))</f>
        <v>нд</v>
      </c>
      <c r="U84" s="95" t="str">
        <f t="shared" ref="U84:U147" si="163">IF(AND(NOT(SUM(H84)=0),NOT(SUM(H84)=0)),ROUND(SUM(T84)/SUM(H84)*100,2),"нд")</f>
        <v>нд</v>
      </c>
      <c r="V84" s="81" t="s">
        <v>26</v>
      </c>
    </row>
    <row r="85" spans="1:22" ht="47.25" x14ac:dyDescent="0.25">
      <c r="A85" s="48" t="s">
        <v>88</v>
      </c>
      <c r="B85" s="49" t="s">
        <v>159</v>
      </c>
      <c r="C85" s="70" t="s">
        <v>251</v>
      </c>
      <c r="D85" s="8" t="s">
        <v>26</v>
      </c>
      <c r="E85" s="81" t="s">
        <v>26</v>
      </c>
      <c r="F85" s="8" t="s">
        <v>26</v>
      </c>
      <c r="G85" s="8" t="s">
        <v>26</v>
      </c>
      <c r="H85" s="8" t="str">
        <f t="shared" si="159"/>
        <v>нд</v>
      </c>
      <c r="I85" s="8" t="str">
        <f t="shared" si="159"/>
        <v>нд</v>
      </c>
      <c r="J85" s="8" t="s">
        <v>26</v>
      </c>
      <c r="K85" s="8" t="s">
        <v>26</v>
      </c>
      <c r="L85" s="81" t="s">
        <v>26</v>
      </c>
      <c r="M85" s="8" t="s">
        <v>26</v>
      </c>
      <c r="N85" s="81" t="s">
        <v>26</v>
      </c>
      <c r="O85" s="8" t="s">
        <v>26</v>
      </c>
      <c r="P85" s="81" t="s">
        <v>26</v>
      </c>
      <c r="Q85" s="8" t="s">
        <v>26</v>
      </c>
      <c r="R85" s="8" t="str">
        <f t="shared" si="160"/>
        <v>нд</v>
      </c>
      <c r="S85" s="72" t="str">
        <f t="shared" si="161"/>
        <v>нд</v>
      </c>
      <c r="T85" s="72" t="str">
        <f t="shared" si="162"/>
        <v>нд</v>
      </c>
      <c r="U85" s="95" t="str">
        <f t="shared" si="163"/>
        <v>нд</v>
      </c>
      <c r="V85" s="81" t="s">
        <v>26</v>
      </c>
    </row>
    <row r="86" spans="1:22" x14ac:dyDescent="0.25">
      <c r="A86" s="31" t="s">
        <v>89</v>
      </c>
      <c r="B86" s="50" t="s">
        <v>311</v>
      </c>
      <c r="C86" s="33" t="s">
        <v>25</v>
      </c>
      <c r="D86" s="7">
        <f t="shared" ref="D86:G86" si="164">IF(NOT(SUM(D87:D93)=0),SUM(D87:D93),"нд")</f>
        <v>1.127</v>
      </c>
      <c r="E86" s="7" t="str">
        <f>IF(NOT(SUM(E87:E93)=0),SUM(E87:E93),"нд")</f>
        <v>нд</v>
      </c>
      <c r="F86" s="7">
        <f t="shared" si="164"/>
        <v>1.127</v>
      </c>
      <c r="G86" s="7">
        <f t="shared" si="164"/>
        <v>10.099999999999998</v>
      </c>
      <c r="H86" s="7">
        <f t="shared" ref="H86:S86" si="165">IF(NOT(SUM(H87:H93)=0),SUM(H87:H93),"нд")</f>
        <v>4.971000000000001</v>
      </c>
      <c r="I86" s="7" t="str">
        <f t="shared" si="165"/>
        <v>нд</v>
      </c>
      <c r="J86" s="7" t="str">
        <f t="shared" si="165"/>
        <v>нд</v>
      </c>
      <c r="K86" s="7" t="str">
        <f t="shared" si="165"/>
        <v>нд</v>
      </c>
      <c r="L86" s="7">
        <f t="shared" ref="L86" si="166">IF(NOT(SUM(L87:L93)=0),SUM(L87:L93),"нд")</f>
        <v>4.971000000000001</v>
      </c>
      <c r="M86" s="7" t="str">
        <f t="shared" si="165"/>
        <v>нд</v>
      </c>
      <c r="N86" s="7" t="str">
        <f t="shared" ref="N86" si="167">IF(NOT(SUM(N87:N93)=0),SUM(N87:N93),"нд")</f>
        <v>нд</v>
      </c>
      <c r="O86" s="7" t="str">
        <f t="shared" si="165"/>
        <v>нд</v>
      </c>
      <c r="P86" s="7" t="str">
        <f t="shared" ref="P86" si="168">IF(NOT(SUM(P87:P93)=0),SUM(P87:P93),"нд")</f>
        <v>нд</v>
      </c>
      <c r="Q86" s="7" t="str">
        <f t="shared" si="165"/>
        <v>нд</v>
      </c>
      <c r="R86" s="7">
        <f t="shared" si="165"/>
        <v>1.127</v>
      </c>
      <c r="S86" s="7">
        <f t="shared" si="165"/>
        <v>10.099999999999998</v>
      </c>
      <c r="T86" s="7">
        <f t="shared" si="162"/>
        <v>-4.971000000000001</v>
      </c>
      <c r="U86" s="7">
        <f t="shared" si="163"/>
        <v>-100</v>
      </c>
      <c r="V86" s="7" t="s">
        <v>26</v>
      </c>
    </row>
    <row r="87" spans="1:22" ht="47.25" customHeight="1" x14ac:dyDescent="0.25">
      <c r="A87" s="48" t="s">
        <v>160</v>
      </c>
      <c r="B87" s="49" t="s">
        <v>161</v>
      </c>
      <c r="C87" s="70" t="s">
        <v>252</v>
      </c>
      <c r="D87" s="8">
        <f>ROUND(0.31/1.2,3)</f>
        <v>0.25800000000000001</v>
      </c>
      <c r="E87" s="12" t="s">
        <v>26</v>
      </c>
      <c r="F87" s="8">
        <f>ROUND(0.31/1.2,3)</f>
        <v>0.25800000000000001</v>
      </c>
      <c r="G87" s="8">
        <v>2.85</v>
      </c>
      <c r="H87" s="8" t="str">
        <f t="shared" si="159"/>
        <v>нд</v>
      </c>
      <c r="I87" s="8" t="str">
        <f t="shared" si="159"/>
        <v>нд</v>
      </c>
      <c r="J87" s="8" t="s">
        <v>26</v>
      </c>
      <c r="K87" s="8" t="s">
        <v>26</v>
      </c>
      <c r="L87" s="12" t="s">
        <v>26</v>
      </c>
      <c r="M87" s="8" t="s">
        <v>26</v>
      </c>
      <c r="N87" s="12" t="s">
        <v>26</v>
      </c>
      <c r="O87" s="8" t="s">
        <v>26</v>
      </c>
      <c r="P87" s="12" t="s">
        <v>26</v>
      </c>
      <c r="Q87" s="8" t="s">
        <v>26</v>
      </c>
      <c r="R87" s="8">
        <f t="shared" si="160"/>
        <v>0.25800000000000001</v>
      </c>
      <c r="S87" s="8">
        <f t="shared" si="161"/>
        <v>2.85</v>
      </c>
      <c r="T87" s="8" t="str">
        <f t="shared" si="162"/>
        <v>нд</v>
      </c>
      <c r="U87" s="95" t="str">
        <f t="shared" si="163"/>
        <v>нд</v>
      </c>
      <c r="V87" s="12" t="s">
        <v>26</v>
      </c>
    </row>
    <row r="88" spans="1:22" ht="31.5" x14ac:dyDescent="0.25">
      <c r="A88" s="48" t="s">
        <v>160</v>
      </c>
      <c r="B88" s="49" t="s">
        <v>162</v>
      </c>
      <c r="C88" s="70" t="s">
        <v>253</v>
      </c>
      <c r="D88" s="8">
        <f>ROUND(0.248/1.2,3)</f>
        <v>0.20699999999999999</v>
      </c>
      <c r="E88" s="12" t="s">
        <v>26</v>
      </c>
      <c r="F88" s="8">
        <f>ROUND(0.248/1.2,3)</f>
        <v>0.20699999999999999</v>
      </c>
      <c r="G88" s="8">
        <v>2.2789999999999999</v>
      </c>
      <c r="H88" s="8" t="str">
        <f t="shared" si="159"/>
        <v>нд</v>
      </c>
      <c r="I88" s="8" t="str">
        <f t="shared" si="159"/>
        <v>нд</v>
      </c>
      <c r="J88" s="8" t="s">
        <v>26</v>
      </c>
      <c r="K88" s="8" t="s">
        <v>26</v>
      </c>
      <c r="L88" s="12" t="s">
        <v>26</v>
      </c>
      <c r="M88" s="8" t="s">
        <v>26</v>
      </c>
      <c r="N88" s="12" t="s">
        <v>26</v>
      </c>
      <c r="O88" s="8" t="s">
        <v>26</v>
      </c>
      <c r="P88" s="12" t="s">
        <v>26</v>
      </c>
      <c r="Q88" s="8" t="s">
        <v>26</v>
      </c>
      <c r="R88" s="8">
        <f t="shared" si="160"/>
        <v>0.20699999999999999</v>
      </c>
      <c r="S88" s="72">
        <f t="shared" si="161"/>
        <v>2.2789999999999999</v>
      </c>
      <c r="T88" s="72" t="str">
        <f t="shared" si="162"/>
        <v>нд</v>
      </c>
      <c r="U88" s="95" t="str">
        <f t="shared" si="163"/>
        <v>нд</v>
      </c>
      <c r="V88" s="12" t="s">
        <v>26</v>
      </c>
    </row>
    <row r="89" spans="1:22" ht="31.5" x14ac:dyDescent="0.25">
      <c r="A89" s="48" t="s">
        <v>160</v>
      </c>
      <c r="B89" s="49" t="s">
        <v>163</v>
      </c>
      <c r="C89" s="70" t="s">
        <v>254</v>
      </c>
      <c r="D89" s="8">
        <f>ROUND(0.151/1.2,3)</f>
        <v>0.126</v>
      </c>
      <c r="E89" s="12" t="s">
        <v>26</v>
      </c>
      <c r="F89" s="8">
        <f>ROUND(0.151/1.2,3)</f>
        <v>0.126</v>
      </c>
      <c r="G89" s="8">
        <v>0.93100000000000005</v>
      </c>
      <c r="H89" s="8">
        <f t="shared" si="159"/>
        <v>0.93100000000000005</v>
      </c>
      <c r="I89" s="8" t="str">
        <f t="shared" si="159"/>
        <v>нд</v>
      </c>
      <c r="J89" s="8" t="s">
        <v>26</v>
      </c>
      <c r="K89" s="8" t="s">
        <v>26</v>
      </c>
      <c r="L89" s="8">
        <v>0.93100000000000005</v>
      </c>
      <c r="M89" s="8" t="s">
        <v>26</v>
      </c>
      <c r="N89" s="12" t="s">
        <v>26</v>
      </c>
      <c r="O89" s="8" t="s">
        <v>26</v>
      </c>
      <c r="P89" s="12" t="s">
        <v>26</v>
      </c>
      <c r="Q89" s="8" t="s">
        <v>26</v>
      </c>
      <c r="R89" s="8">
        <f t="shared" si="160"/>
        <v>0.126</v>
      </c>
      <c r="S89" s="72">
        <f t="shared" si="161"/>
        <v>0.93100000000000005</v>
      </c>
      <c r="T89" s="72">
        <f t="shared" si="162"/>
        <v>-0.93100000000000005</v>
      </c>
      <c r="U89" s="95">
        <f t="shared" si="163"/>
        <v>-100</v>
      </c>
      <c r="V89" s="8" t="s">
        <v>318</v>
      </c>
    </row>
    <row r="90" spans="1:22" ht="31.5" x14ac:dyDescent="0.25">
      <c r="A90" s="48" t="s">
        <v>160</v>
      </c>
      <c r="B90" s="49" t="s">
        <v>164</v>
      </c>
      <c r="C90" s="70" t="s">
        <v>255</v>
      </c>
      <c r="D90" s="8">
        <f t="shared" ref="D90:F92" si="169">ROUND(0.194/1.2,3)</f>
        <v>0.16200000000000001</v>
      </c>
      <c r="E90" s="12" t="s">
        <v>26</v>
      </c>
      <c r="F90" s="8">
        <f t="shared" si="169"/>
        <v>0.16200000000000001</v>
      </c>
      <c r="G90" s="8">
        <v>1.2190000000000001</v>
      </c>
      <c r="H90" s="8">
        <f t="shared" si="159"/>
        <v>1.2190000000000001</v>
      </c>
      <c r="I90" s="8" t="str">
        <f t="shared" si="159"/>
        <v>нд</v>
      </c>
      <c r="J90" s="8" t="s">
        <v>26</v>
      </c>
      <c r="K90" s="8" t="s">
        <v>26</v>
      </c>
      <c r="L90" s="8">
        <v>1.2190000000000001</v>
      </c>
      <c r="M90" s="8" t="s">
        <v>26</v>
      </c>
      <c r="N90" s="12" t="s">
        <v>26</v>
      </c>
      <c r="O90" s="8" t="s">
        <v>26</v>
      </c>
      <c r="P90" s="12" t="s">
        <v>26</v>
      </c>
      <c r="Q90" s="8" t="s">
        <v>26</v>
      </c>
      <c r="R90" s="8">
        <f t="shared" si="160"/>
        <v>0.16200000000000001</v>
      </c>
      <c r="S90" s="72">
        <f t="shared" si="161"/>
        <v>1.2190000000000001</v>
      </c>
      <c r="T90" s="72">
        <f t="shared" si="162"/>
        <v>-1.2190000000000001</v>
      </c>
      <c r="U90" s="95">
        <f t="shared" si="163"/>
        <v>-100</v>
      </c>
      <c r="V90" s="8" t="s">
        <v>318</v>
      </c>
    </row>
    <row r="91" spans="1:22" ht="31.5" x14ac:dyDescent="0.25">
      <c r="A91" s="48" t="s">
        <v>160</v>
      </c>
      <c r="B91" s="49" t="s">
        <v>165</v>
      </c>
      <c r="C91" s="70" t="s">
        <v>256</v>
      </c>
      <c r="D91" s="8">
        <f t="shared" si="169"/>
        <v>0.16200000000000001</v>
      </c>
      <c r="E91" s="12" t="s">
        <v>26</v>
      </c>
      <c r="F91" s="8">
        <f t="shared" si="169"/>
        <v>0.16200000000000001</v>
      </c>
      <c r="G91" s="8">
        <v>1.2190000000000001</v>
      </c>
      <c r="H91" s="8">
        <f t="shared" si="159"/>
        <v>1.2190000000000001</v>
      </c>
      <c r="I91" s="8" t="str">
        <f t="shared" si="159"/>
        <v>нд</v>
      </c>
      <c r="J91" s="8" t="s">
        <v>26</v>
      </c>
      <c r="K91" s="8" t="s">
        <v>26</v>
      </c>
      <c r="L91" s="8">
        <v>1.2190000000000001</v>
      </c>
      <c r="M91" s="8" t="s">
        <v>26</v>
      </c>
      <c r="N91" s="12" t="s">
        <v>26</v>
      </c>
      <c r="O91" s="8" t="s">
        <v>26</v>
      </c>
      <c r="P91" s="12" t="s">
        <v>26</v>
      </c>
      <c r="Q91" s="8" t="s">
        <v>26</v>
      </c>
      <c r="R91" s="8">
        <f t="shared" si="160"/>
        <v>0.16200000000000001</v>
      </c>
      <c r="S91" s="72">
        <f t="shared" si="161"/>
        <v>1.2190000000000001</v>
      </c>
      <c r="T91" s="72">
        <f t="shared" si="162"/>
        <v>-1.2190000000000001</v>
      </c>
      <c r="U91" s="95">
        <f t="shared" si="163"/>
        <v>-100</v>
      </c>
      <c r="V91" s="8" t="s">
        <v>318</v>
      </c>
    </row>
    <row r="92" spans="1:22" ht="31.5" x14ac:dyDescent="0.25">
      <c r="A92" s="48" t="s">
        <v>160</v>
      </c>
      <c r="B92" s="49" t="s">
        <v>166</v>
      </c>
      <c r="C92" s="70" t="s">
        <v>257</v>
      </c>
      <c r="D92" s="8">
        <f t="shared" si="169"/>
        <v>0.16200000000000001</v>
      </c>
      <c r="E92" s="12" t="s">
        <v>26</v>
      </c>
      <c r="F92" s="8">
        <f t="shared" si="169"/>
        <v>0.16200000000000001</v>
      </c>
      <c r="G92" s="8">
        <v>1.2190000000000001</v>
      </c>
      <c r="H92" s="8">
        <f t="shared" si="159"/>
        <v>1.2190000000000001</v>
      </c>
      <c r="I92" s="8" t="str">
        <f t="shared" si="159"/>
        <v>нд</v>
      </c>
      <c r="J92" s="8" t="s">
        <v>26</v>
      </c>
      <c r="K92" s="8" t="s">
        <v>26</v>
      </c>
      <c r="L92" s="8">
        <v>1.2190000000000001</v>
      </c>
      <c r="M92" s="8" t="s">
        <v>26</v>
      </c>
      <c r="N92" s="12" t="s">
        <v>26</v>
      </c>
      <c r="O92" s="8" t="s">
        <v>26</v>
      </c>
      <c r="P92" s="12" t="s">
        <v>26</v>
      </c>
      <c r="Q92" s="8" t="s">
        <v>26</v>
      </c>
      <c r="R92" s="8">
        <f t="shared" si="160"/>
        <v>0.16200000000000001</v>
      </c>
      <c r="S92" s="72">
        <f t="shared" si="161"/>
        <v>1.2190000000000001</v>
      </c>
      <c r="T92" s="72">
        <f t="shared" si="162"/>
        <v>-1.2190000000000001</v>
      </c>
      <c r="U92" s="95">
        <f t="shared" si="163"/>
        <v>-100</v>
      </c>
      <c r="V92" s="8" t="s">
        <v>318</v>
      </c>
    </row>
    <row r="93" spans="1:22" ht="31.5" x14ac:dyDescent="0.25">
      <c r="A93" s="48" t="s">
        <v>160</v>
      </c>
      <c r="B93" s="49" t="s">
        <v>167</v>
      </c>
      <c r="C93" s="70" t="s">
        <v>258</v>
      </c>
      <c r="D93" s="8">
        <f>ROUND(0.06/1.2,3)</f>
        <v>0.05</v>
      </c>
      <c r="E93" s="12" t="s">
        <v>26</v>
      </c>
      <c r="F93" s="8">
        <f>ROUND(0.06/1.2,3)</f>
        <v>0.05</v>
      </c>
      <c r="G93" s="8">
        <v>0.38300000000000001</v>
      </c>
      <c r="H93" s="8">
        <f t="shared" si="159"/>
        <v>0.38300000000000001</v>
      </c>
      <c r="I93" s="8" t="str">
        <f t="shared" si="159"/>
        <v>нд</v>
      </c>
      <c r="J93" s="8" t="s">
        <v>26</v>
      </c>
      <c r="K93" s="8" t="s">
        <v>26</v>
      </c>
      <c r="L93" s="8">
        <v>0.38300000000000001</v>
      </c>
      <c r="M93" s="8" t="s">
        <v>26</v>
      </c>
      <c r="N93" s="12" t="s">
        <v>26</v>
      </c>
      <c r="O93" s="8" t="s">
        <v>26</v>
      </c>
      <c r="P93" s="12" t="s">
        <v>26</v>
      </c>
      <c r="Q93" s="8" t="s">
        <v>26</v>
      </c>
      <c r="R93" s="8">
        <f>IF(NOT(OR(F93="нд",I93="нд")),F93-I93,F93)</f>
        <v>0.05</v>
      </c>
      <c r="S93" s="72">
        <f t="shared" si="161"/>
        <v>0.38300000000000001</v>
      </c>
      <c r="T93" s="72">
        <f t="shared" si="162"/>
        <v>-0.38300000000000001</v>
      </c>
      <c r="U93" s="95">
        <f t="shared" si="163"/>
        <v>-100</v>
      </c>
      <c r="V93" s="8" t="s">
        <v>318</v>
      </c>
    </row>
    <row r="94" spans="1:22" ht="47.25" x14ac:dyDescent="0.25">
      <c r="A94" s="42" t="s">
        <v>90</v>
      </c>
      <c r="B94" s="43" t="s">
        <v>91</v>
      </c>
      <c r="C94" s="69" t="s">
        <v>25</v>
      </c>
      <c r="D94" s="16">
        <f t="shared" ref="D94:G94" si="170">IF(NOT(SUM(D95,D126)=0),SUM(D95,D126),"нд")</f>
        <v>3.9909999999999997</v>
      </c>
      <c r="E94" s="16">
        <f t="shared" ref="E94" si="171">IF(NOT(SUM(E95,E126)=0),SUM(E95,E126),"нд")</f>
        <v>9.5490000000000013</v>
      </c>
      <c r="F94" s="16">
        <f t="shared" si="170"/>
        <v>2.9279999999999995</v>
      </c>
      <c r="G94" s="16">
        <f t="shared" si="170"/>
        <v>30.655000000000001</v>
      </c>
      <c r="H94" s="16">
        <f t="shared" ref="H94:Q94" si="172">IF(NOT(SUM(H95,H126)=0),SUM(H95,H126),"нд")</f>
        <v>1.262</v>
      </c>
      <c r="I94" s="16" t="str">
        <f t="shared" si="172"/>
        <v>нд</v>
      </c>
      <c r="J94" s="16" t="str">
        <f t="shared" si="172"/>
        <v>нд</v>
      </c>
      <c r="K94" s="16" t="str">
        <f t="shared" si="172"/>
        <v>нд</v>
      </c>
      <c r="L94" s="16" t="str">
        <f t="shared" si="172"/>
        <v>нд</v>
      </c>
      <c r="M94" s="16" t="str">
        <f t="shared" si="172"/>
        <v>нд</v>
      </c>
      <c r="N94" s="16">
        <f t="shared" si="172"/>
        <v>1.262</v>
      </c>
      <c r="O94" s="16" t="str">
        <f t="shared" si="172"/>
        <v>нд</v>
      </c>
      <c r="P94" s="16" t="str">
        <f t="shared" si="172"/>
        <v>нд</v>
      </c>
      <c r="Q94" s="16" t="str">
        <f t="shared" si="172"/>
        <v>нд</v>
      </c>
      <c r="R94" s="16">
        <f t="shared" ref="R94:S94" si="173">IF(NOT(SUM(R95,R126)=0),SUM(R95,R126),"нд")</f>
        <v>2.9279999999999995</v>
      </c>
      <c r="S94" s="16">
        <f t="shared" si="173"/>
        <v>30.655000000000001</v>
      </c>
      <c r="T94" s="16">
        <f t="shared" si="162"/>
        <v>-1.262</v>
      </c>
      <c r="U94" s="90">
        <f t="shared" si="163"/>
        <v>-100</v>
      </c>
      <c r="V94" s="16" t="s">
        <v>26</v>
      </c>
    </row>
    <row r="95" spans="1:22" x14ac:dyDescent="0.25">
      <c r="A95" s="44" t="s">
        <v>92</v>
      </c>
      <c r="B95" s="45" t="s">
        <v>93</v>
      </c>
      <c r="C95" s="13" t="s">
        <v>25</v>
      </c>
      <c r="D95" s="17">
        <f t="shared" ref="D95:G95" si="174">IF(NOT(SUM(D96,D103)=0),SUM(D96,D103),"нд")</f>
        <v>3.9909999999999997</v>
      </c>
      <c r="E95" s="17">
        <f t="shared" ref="E95" si="175">IF(NOT(SUM(E96,E103)=0),SUM(E96,E103),"нд")</f>
        <v>9.5490000000000013</v>
      </c>
      <c r="F95" s="17">
        <f t="shared" si="174"/>
        <v>2.9279999999999995</v>
      </c>
      <c r="G95" s="17">
        <f t="shared" si="174"/>
        <v>30.655000000000001</v>
      </c>
      <c r="H95" s="17">
        <f t="shared" ref="H95:Q95" si="176">IF(NOT(SUM(H96,H103)=0),SUM(H96,H103),"нд")</f>
        <v>1.262</v>
      </c>
      <c r="I95" s="17" t="str">
        <f t="shared" si="176"/>
        <v>нд</v>
      </c>
      <c r="J95" s="17" t="str">
        <f t="shared" si="176"/>
        <v>нд</v>
      </c>
      <c r="K95" s="17" t="str">
        <f t="shared" si="176"/>
        <v>нд</v>
      </c>
      <c r="L95" s="17" t="str">
        <f t="shared" si="176"/>
        <v>нд</v>
      </c>
      <c r="M95" s="17" t="str">
        <f t="shared" si="176"/>
        <v>нд</v>
      </c>
      <c r="N95" s="17">
        <f t="shared" si="176"/>
        <v>1.262</v>
      </c>
      <c r="O95" s="17" t="str">
        <f t="shared" si="176"/>
        <v>нд</v>
      </c>
      <c r="P95" s="17" t="str">
        <f t="shared" si="176"/>
        <v>нд</v>
      </c>
      <c r="Q95" s="17" t="str">
        <f t="shared" si="176"/>
        <v>нд</v>
      </c>
      <c r="R95" s="17">
        <f t="shared" ref="R95:S95" si="177">IF(NOT(SUM(R96,R103)=0),SUM(R96,R103),"нд")</f>
        <v>2.9279999999999995</v>
      </c>
      <c r="S95" s="17">
        <f t="shared" si="177"/>
        <v>30.655000000000001</v>
      </c>
      <c r="T95" s="17">
        <f t="shared" si="162"/>
        <v>-1.262</v>
      </c>
      <c r="U95" s="91">
        <f t="shared" si="163"/>
        <v>-100</v>
      </c>
      <c r="V95" s="17" t="s">
        <v>26</v>
      </c>
    </row>
    <row r="96" spans="1:22" x14ac:dyDescent="0.25">
      <c r="A96" s="37" t="s">
        <v>94</v>
      </c>
      <c r="B96" s="38" t="s">
        <v>310</v>
      </c>
      <c r="C96" s="71" t="s">
        <v>25</v>
      </c>
      <c r="D96" s="5">
        <f t="shared" ref="D96:G96" si="178">IF(NOT(SUM(D97:D102)=0),SUM(D97:D102),"нд")</f>
        <v>1.9779999999999998</v>
      </c>
      <c r="E96" s="5">
        <f t="shared" ref="E96" si="179">IF(NOT(SUM(E97:E102)=0),SUM(E97:E102),"нд")</f>
        <v>8.8870000000000005</v>
      </c>
      <c r="F96" s="5">
        <f t="shared" si="178"/>
        <v>0.96699999999999997</v>
      </c>
      <c r="G96" s="5">
        <f t="shared" si="178"/>
        <v>12.266</v>
      </c>
      <c r="H96" s="5" t="str">
        <f t="shared" ref="H96:S96" si="180">IF(NOT(SUM(H97:H102)=0),SUM(H97:H102),"нд")</f>
        <v>нд</v>
      </c>
      <c r="I96" s="5" t="str">
        <f t="shared" si="180"/>
        <v>нд</v>
      </c>
      <c r="J96" s="5" t="str">
        <f t="shared" si="180"/>
        <v>нд</v>
      </c>
      <c r="K96" s="5" t="str">
        <f t="shared" si="180"/>
        <v>нд</v>
      </c>
      <c r="L96" s="5" t="str">
        <f t="shared" ref="L96" si="181">IF(NOT(SUM(L97:L102)=0),SUM(L97:L102),"нд")</f>
        <v>нд</v>
      </c>
      <c r="M96" s="5" t="str">
        <f t="shared" si="180"/>
        <v>нд</v>
      </c>
      <c r="N96" s="5" t="str">
        <f t="shared" ref="N96" si="182">IF(NOT(SUM(N97:N102)=0),SUM(N97:N102),"нд")</f>
        <v>нд</v>
      </c>
      <c r="O96" s="5" t="str">
        <f t="shared" si="180"/>
        <v>нд</v>
      </c>
      <c r="P96" s="5" t="str">
        <f t="shared" ref="P96" si="183">IF(NOT(SUM(P97:P102)=0),SUM(P97:P102),"нд")</f>
        <v>нд</v>
      </c>
      <c r="Q96" s="5" t="str">
        <f t="shared" si="180"/>
        <v>нд</v>
      </c>
      <c r="R96" s="5">
        <f t="shared" si="180"/>
        <v>0.96699999999999997</v>
      </c>
      <c r="S96" s="5">
        <f t="shared" si="180"/>
        <v>12.266</v>
      </c>
      <c r="T96" s="5" t="str">
        <f t="shared" si="162"/>
        <v>нд</v>
      </c>
      <c r="U96" s="88" t="str">
        <f t="shared" si="163"/>
        <v>нд</v>
      </c>
      <c r="V96" s="5" t="s">
        <v>26</v>
      </c>
    </row>
    <row r="97" spans="1:22" ht="31.5" x14ac:dyDescent="0.25">
      <c r="A97" s="48" t="s">
        <v>168</v>
      </c>
      <c r="B97" s="49" t="s">
        <v>169</v>
      </c>
      <c r="C97" s="70" t="s">
        <v>259</v>
      </c>
      <c r="D97" s="8">
        <f>ROUND(1.213/1.2,3)</f>
        <v>1.0109999999999999</v>
      </c>
      <c r="E97" s="8">
        <v>8.8870000000000005</v>
      </c>
      <c r="F97" s="8" t="s">
        <v>26</v>
      </c>
      <c r="G97" s="8" t="s">
        <v>26</v>
      </c>
      <c r="H97" s="8" t="str">
        <f t="shared" si="159"/>
        <v>нд</v>
      </c>
      <c r="I97" s="96" t="str">
        <f t="shared" si="159"/>
        <v>нд</v>
      </c>
      <c r="J97" s="8" t="s">
        <v>26</v>
      </c>
      <c r="K97" s="8" t="s">
        <v>26</v>
      </c>
      <c r="L97" s="96" t="s">
        <v>26</v>
      </c>
      <c r="M97" s="8" t="s">
        <v>26</v>
      </c>
      <c r="N97" s="96" t="s">
        <v>26</v>
      </c>
      <c r="O97" s="96" t="s">
        <v>26</v>
      </c>
      <c r="P97" s="8" t="s">
        <v>26</v>
      </c>
      <c r="Q97" s="96" t="s">
        <v>26</v>
      </c>
      <c r="R97" s="8" t="s">
        <v>26</v>
      </c>
      <c r="S97" s="8" t="s">
        <v>26</v>
      </c>
      <c r="T97" s="8" t="str">
        <f t="shared" si="162"/>
        <v>нд</v>
      </c>
      <c r="U97" s="95" t="str">
        <f t="shared" si="163"/>
        <v>нд</v>
      </c>
      <c r="V97" s="97" t="s">
        <v>26</v>
      </c>
    </row>
    <row r="98" spans="1:22" ht="31.5" x14ac:dyDescent="0.25">
      <c r="A98" s="48" t="s">
        <v>168</v>
      </c>
      <c r="B98" s="49" t="s">
        <v>170</v>
      </c>
      <c r="C98" s="70" t="s">
        <v>260</v>
      </c>
      <c r="D98" s="8" t="s">
        <v>26</v>
      </c>
      <c r="E98" s="8" t="s">
        <v>26</v>
      </c>
      <c r="F98" s="8" t="s">
        <v>26</v>
      </c>
      <c r="G98" s="8" t="s">
        <v>26</v>
      </c>
      <c r="H98" s="8" t="str">
        <f t="shared" si="159"/>
        <v>нд</v>
      </c>
      <c r="I98" s="8" t="str">
        <f t="shared" si="159"/>
        <v>нд</v>
      </c>
      <c r="J98" s="8" t="str">
        <f t="shared" ref="J98:Q102" si="184">IF(NOT(SUM(AT98,BD98,BN98)=0),SUM(AT98,BD98,BN98),"нд")</f>
        <v>нд</v>
      </c>
      <c r="K98" s="8" t="str">
        <f t="shared" si="184"/>
        <v>нд</v>
      </c>
      <c r="L98" s="8" t="s">
        <v>26</v>
      </c>
      <c r="M98" s="8" t="str">
        <f t="shared" si="184"/>
        <v>нд</v>
      </c>
      <c r="N98" s="8" t="s">
        <v>26</v>
      </c>
      <c r="O98" s="8" t="str">
        <f t="shared" si="184"/>
        <v>нд</v>
      </c>
      <c r="P98" s="8" t="s">
        <v>26</v>
      </c>
      <c r="Q98" s="8" t="str">
        <f t="shared" si="184"/>
        <v>нд</v>
      </c>
      <c r="R98" s="8" t="str">
        <f t="shared" si="160"/>
        <v>нд</v>
      </c>
      <c r="S98" s="8" t="str">
        <f t="shared" si="161"/>
        <v>нд</v>
      </c>
      <c r="T98" s="8" t="str">
        <f t="shared" si="162"/>
        <v>нд</v>
      </c>
      <c r="U98" s="95" t="str">
        <f t="shared" si="163"/>
        <v>нд</v>
      </c>
      <c r="V98" s="8" t="s">
        <v>26</v>
      </c>
    </row>
    <row r="99" spans="1:22" ht="47.25" x14ac:dyDescent="0.25">
      <c r="A99" s="48" t="s">
        <v>168</v>
      </c>
      <c r="B99" s="49" t="s">
        <v>171</v>
      </c>
      <c r="C99" s="70" t="s">
        <v>261</v>
      </c>
      <c r="D99" s="8" t="s">
        <v>26</v>
      </c>
      <c r="E99" s="8" t="s">
        <v>26</v>
      </c>
      <c r="F99" s="8" t="s">
        <v>26</v>
      </c>
      <c r="G99" s="8" t="s">
        <v>26</v>
      </c>
      <c r="H99" s="8" t="str">
        <f t="shared" si="159"/>
        <v>нд</v>
      </c>
      <c r="I99" s="8" t="str">
        <f t="shared" si="159"/>
        <v>нд</v>
      </c>
      <c r="J99" s="8" t="str">
        <f t="shared" si="184"/>
        <v>нд</v>
      </c>
      <c r="K99" s="8" t="str">
        <f t="shared" si="184"/>
        <v>нд</v>
      </c>
      <c r="L99" s="8" t="s">
        <v>26</v>
      </c>
      <c r="M99" s="8" t="str">
        <f t="shared" si="184"/>
        <v>нд</v>
      </c>
      <c r="N99" s="8" t="s">
        <v>26</v>
      </c>
      <c r="O99" s="8" t="str">
        <f t="shared" si="184"/>
        <v>нд</v>
      </c>
      <c r="P99" s="8" t="s">
        <v>26</v>
      </c>
      <c r="Q99" s="8" t="str">
        <f t="shared" si="184"/>
        <v>нд</v>
      </c>
      <c r="R99" s="8" t="str">
        <f t="shared" si="160"/>
        <v>нд</v>
      </c>
      <c r="S99" s="8" t="str">
        <f t="shared" si="161"/>
        <v>нд</v>
      </c>
      <c r="T99" s="8" t="str">
        <f t="shared" si="162"/>
        <v>нд</v>
      </c>
      <c r="U99" s="95" t="str">
        <f t="shared" si="163"/>
        <v>нд</v>
      </c>
      <c r="V99" s="8" t="s">
        <v>26</v>
      </c>
    </row>
    <row r="100" spans="1:22" ht="31.5" x14ac:dyDescent="0.25">
      <c r="A100" s="48" t="s">
        <v>168</v>
      </c>
      <c r="B100" s="49" t="s">
        <v>172</v>
      </c>
      <c r="C100" s="70" t="s">
        <v>262</v>
      </c>
      <c r="D100" s="8">
        <f>ROUND(0.289/1.2,3)</f>
        <v>0.24099999999999999</v>
      </c>
      <c r="E100" s="8" t="s">
        <v>26</v>
      </c>
      <c r="F100" s="8">
        <f>ROUND(0.289/1.2,3)</f>
        <v>0.24099999999999999</v>
      </c>
      <c r="G100" s="8">
        <v>2.9929999999999999</v>
      </c>
      <c r="H100" s="8" t="str">
        <f t="shared" si="159"/>
        <v>нд</v>
      </c>
      <c r="I100" s="8" t="str">
        <f t="shared" si="159"/>
        <v>нд</v>
      </c>
      <c r="J100" s="8" t="str">
        <f t="shared" si="184"/>
        <v>нд</v>
      </c>
      <c r="K100" s="8" t="str">
        <f t="shared" si="184"/>
        <v>нд</v>
      </c>
      <c r="L100" s="8" t="s">
        <v>26</v>
      </c>
      <c r="M100" s="8" t="str">
        <f t="shared" si="184"/>
        <v>нд</v>
      </c>
      <c r="N100" s="8" t="s">
        <v>26</v>
      </c>
      <c r="O100" s="8" t="str">
        <f t="shared" si="184"/>
        <v>нд</v>
      </c>
      <c r="P100" s="8" t="s">
        <v>26</v>
      </c>
      <c r="Q100" s="8" t="str">
        <f t="shared" si="184"/>
        <v>нд</v>
      </c>
      <c r="R100" s="8">
        <f t="shared" si="160"/>
        <v>0.24099999999999999</v>
      </c>
      <c r="S100" s="8">
        <f t="shared" si="161"/>
        <v>2.9929999999999999</v>
      </c>
      <c r="T100" s="8" t="str">
        <f t="shared" si="162"/>
        <v>нд</v>
      </c>
      <c r="U100" s="95" t="str">
        <f t="shared" si="163"/>
        <v>нд</v>
      </c>
      <c r="V100" s="8" t="s">
        <v>26</v>
      </c>
    </row>
    <row r="101" spans="1:22" ht="31.5" x14ac:dyDescent="0.25">
      <c r="A101" s="48" t="s">
        <v>168</v>
      </c>
      <c r="B101" s="49" t="s">
        <v>173</v>
      </c>
      <c r="C101" s="70" t="s">
        <v>263</v>
      </c>
      <c r="D101" s="8">
        <f>ROUND(0.303/1.2,3)</f>
        <v>0.253</v>
      </c>
      <c r="E101" s="8" t="s">
        <v>26</v>
      </c>
      <c r="F101" s="8">
        <f>ROUND(0.303/1.2,3)</f>
        <v>0.253</v>
      </c>
      <c r="G101" s="8">
        <v>3.093</v>
      </c>
      <c r="H101" s="8" t="str">
        <f t="shared" si="159"/>
        <v>нд</v>
      </c>
      <c r="I101" s="8" t="str">
        <f t="shared" si="159"/>
        <v>нд</v>
      </c>
      <c r="J101" s="8" t="str">
        <f t="shared" si="184"/>
        <v>нд</v>
      </c>
      <c r="K101" s="8" t="str">
        <f t="shared" si="184"/>
        <v>нд</v>
      </c>
      <c r="L101" s="8" t="s">
        <v>26</v>
      </c>
      <c r="M101" s="8" t="str">
        <f t="shared" si="184"/>
        <v>нд</v>
      </c>
      <c r="N101" s="8" t="s">
        <v>26</v>
      </c>
      <c r="O101" s="8" t="str">
        <f t="shared" si="184"/>
        <v>нд</v>
      </c>
      <c r="P101" s="8" t="s">
        <v>26</v>
      </c>
      <c r="Q101" s="8" t="str">
        <f t="shared" si="184"/>
        <v>нд</v>
      </c>
      <c r="R101" s="8">
        <f t="shared" si="160"/>
        <v>0.253</v>
      </c>
      <c r="S101" s="8">
        <f t="shared" si="161"/>
        <v>3.093</v>
      </c>
      <c r="T101" s="8" t="str">
        <f t="shared" si="162"/>
        <v>нд</v>
      </c>
      <c r="U101" s="95" t="str">
        <f t="shared" si="163"/>
        <v>нд</v>
      </c>
      <c r="V101" s="8" t="s">
        <v>26</v>
      </c>
    </row>
    <row r="102" spans="1:22" x14ac:dyDescent="0.25">
      <c r="A102" s="48" t="s">
        <v>168</v>
      </c>
      <c r="B102" s="49" t="s">
        <v>174</v>
      </c>
      <c r="C102" s="70" t="s">
        <v>264</v>
      </c>
      <c r="D102" s="8">
        <f>ROUND(0.567/1.2,3)</f>
        <v>0.47299999999999998</v>
      </c>
      <c r="E102" s="8" t="s">
        <v>26</v>
      </c>
      <c r="F102" s="8">
        <f>ROUND(0.567/1.2,3)</f>
        <v>0.47299999999999998</v>
      </c>
      <c r="G102" s="8">
        <v>6.18</v>
      </c>
      <c r="H102" s="8" t="str">
        <f t="shared" si="159"/>
        <v>нд</v>
      </c>
      <c r="I102" s="8" t="str">
        <f t="shared" si="159"/>
        <v>нд</v>
      </c>
      <c r="J102" s="8" t="str">
        <f t="shared" si="184"/>
        <v>нд</v>
      </c>
      <c r="K102" s="8" t="str">
        <f t="shared" si="184"/>
        <v>нд</v>
      </c>
      <c r="L102" s="8" t="s">
        <v>26</v>
      </c>
      <c r="M102" s="8" t="str">
        <f t="shared" si="184"/>
        <v>нд</v>
      </c>
      <c r="N102" s="8" t="s">
        <v>26</v>
      </c>
      <c r="O102" s="8" t="str">
        <f t="shared" si="184"/>
        <v>нд</v>
      </c>
      <c r="P102" s="8" t="s">
        <v>26</v>
      </c>
      <c r="Q102" s="8" t="str">
        <f t="shared" si="184"/>
        <v>нд</v>
      </c>
      <c r="R102" s="8">
        <f t="shared" si="160"/>
        <v>0.47299999999999998</v>
      </c>
      <c r="S102" s="8">
        <f t="shared" si="161"/>
        <v>6.18</v>
      </c>
      <c r="T102" s="8" t="str">
        <f t="shared" si="162"/>
        <v>нд</v>
      </c>
      <c r="U102" s="95" t="str">
        <f t="shared" si="163"/>
        <v>нд</v>
      </c>
      <c r="V102" s="8" t="s">
        <v>26</v>
      </c>
    </row>
    <row r="103" spans="1:22" x14ac:dyDescent="0.25">
      <c r="A103" s="31" t="s">
        <v>175</v>
      </c>
      <c r="B103" s="32" t="s">
        <v>311</v>
      </c>
      <c r="C103" s="33" t="s">
        <v>25</v>
      </c>
      <c r="D103" s="7">
        <f t="shared" ref="D103:G103" si="185">IF(NOT(SUM(D104:D125)=0),SUM(D104:D125),"нд")</f>
        <v>2.0129999999999999</v>
      </c>
      <c r="E103" s="7">
        <f>IF(NOT(SUM(E104:E125)=0),SUM(E104:E125),"нд")</f>
        <v>0.66200000000000003</v>
      </c>
      <c r="F103" s="7">
        <f t="shared" si="185"/>
        <v>1.9609999999999996</v>
      </c>
      <c r="G103" s="7">
        <f t="shared" si="185"/>
        <v>18.389000000000003</v>
      </c>
      <c r="H103" s="7">
        <f t="shared" ref="H103:S103" si="186">IF(NOT(SUM(H104:H125)=0),SUM(H104:H125),"нд")</f>
        <v>1.262</v>
      </c>
      <c r="I103" s="7" t="str">
        <f t="shared" si="186"/>
        <v>нд</v>
      </c>
      <c r="J103" s="7" t="str">
        <f t="shared" si="186"/>
        <v>нд</v>
      </c>
      <c r="K103" s="7" t="str">
        <f t="shared" si="186"/>
        <v>нд</v>
      </c>
      <c r="L103" s="7" t="str">
        <f t="shared" ref="L103" si="187">IF(NOT(SUM(L104:L125)=0),SUM(L104:L125),"нд")</f>
        <v>нд</v>
      </c>
      <c r="M103" s="7" t="str">
        <f t="shared" si="186"/>
        <v>нд</v>
      </c>
      <c r="N103" s="7">
        <f t="shared" ref="N103" si="188">IF(NOT(SUM(N104:N125)=0),SUM(N104:N125),"нд")</f>
        <v>1.262</v>
      </c>
      <c r="O103" s="7" t="str">
        <f t="shared" si="186"/>
        <v>нд</v>
      </c>
      <c r="P103" s="7" t="str">
        <f t="shared" ref="P103" si="189">IF(NOT(SUM(P104:P125)=0),SUM(P104:P125),"нд")</f>
        <v>нд</v>
      </c>
      <c r="Q103" s="7" t="str">
        <f t="shared" si="186"/>
        <v>нд</v>
      </c>
      <c r="R103" s="7">
        <f t="shared" si="186"/>
        <v>1.9609999999999996</v>
      </c>
      <c r="S103" s="7">
        <f t="shared" si="186"/>
        <v>18.389000000000003</v>
      </c>
      <c r="T103" s="7">
        <f t="shared" si="162"/>
        <v>-1.262</v>
      </c>
      <c r="U103" s="89">
        <f t="shared" si="163"/>
        <v>-100</v>
      </c>
      <c r="V103" s="7" t="s">
        <v>26</v>
      </c>
    </row>
    <row r="104" spans="1:22" ht="31.5" x14ac:dyDescent="0.25">
      <c r="A104" s="48" t="s">
        <v>176</v>
      </c>
      <c r="B104" s="49" t="s">
        <v>177</v>
      </c>
      <c r="C104" s="70" t="s">
        <v>265</v>
      </c>
      <c r="D104" s="8">
        <f>ROUND(0.587/1.2,3)</f>
        <v>0.48899999999999999</v>
      </c>
      <c r="E104" s="8" t="s">
        <v>26</v>
      </c>
      <c r="F104" s="8">
        <f>ROUND(0.587/1.2,3)</f>
        <v>0.48899999999999999</v>
      </c>
      <c r="G104" s="8">
        <v>3.8140000000000001</v>
      </c>
      <c r="H104" s="8" t="str">
        <f t="shared" si="159"/>
        <v>нд</v>
      </c>
      <c r="I104" s="8" t="str">
        <f t="shared" si="159"/>
        <v>нд</v>
      </c>
      <c r="J104" s="8" t="str">
        <f t="shared" ref="J104:Q104" si="190">IF(NOT(SUM(AT104,BD104,BN104)=0),SUM(AT104,BD104,BN104),"нд")</f>
        <v>нд</v>
      </c>
      <c r="K104" s="8" t="str">
        <f t="shared" si="190"/>
        <v>нд</v>
      </c>
      <c r="L104" s="8" t="s">
        <v>26</v>
      </c>
      <c r="M104" s="8" t="str">
        <f t="shared" si="190"/>
        <v>нд</v>
      </c>
      <c r="N104" s="8" t="s">
        <v>26</v>
      </c>
      <c r="O104" s="8" t="str">
        <f t="shared" si="190"/>
        <v>нд</v>
      </c>
      <c r="P104" s="8" t="s">
        <v>26</v>
      </c>
      <c r="Q104" s="8" t="str">
        <f t="shared" si="190"/>
        <v>нд</v>
      </c>
      <c r="R104" s="8">
        <f t="shared" si="160"/>
        <v>0.48899999999999999</v>
      </c>
      <c r="S104" s="8">
        <f t="shared" si="161"/>
        <v>3.8140000000000001</v>
      </c>
      <c r="T104" s="8" t="str">
        <f t="shared" si="162"/>
        <v>нд</v>
      </c>
      <c r="U104" s="95" t="str">
        <f t="shared" si="163"/>
        <v>нд</v>
      </c>
      <c r="V104" s="8" t="s">
        <v>26</v>
      </c>
    </row>
    <row r="105" spans="1:22" x14ac:dyDescent="0.25">
      <c r="A105" s="48" t="s">
        <v>176</v>
      </c>
      <c r="B105" s="51" t="s">
        <v>178</v>
      </c>
      <c r="C105" s="70" t="s">
        <v>266</v>
      </c>
      <c r="D105" s="8">
        <v>0.191</v>
      </c>
      <c r="E105" s="8" t="s">
        <v>26</v>
      </c>
      <c r="F105" s="8">
        <v>0.191</v>
      </c>
      <c r="G105" s="8">
        <v>1.262</v>
      </c>
      <c r="H105" s="8">
        <f t="shared" si="159"/>
        <v>1.262</v>
      </c>
      <c r="I105" s="8" t="str">
        <f t="shared" si="159"/>
        <v>нд</v>
      </c>
      <c r="J105" s="8" t="s">
        <v>26</v>
      </c>
      <c r="K105" s="8" t="s">
        <v>26</v>
      </c>
      <c r="L105" s="8" t="s">
        <v>26</v>
      </c>
      <c r="M105" s="8" t="s">
        <v>26</v>
      </c>
      <c r="N105" s="8">
        <v>1.262</v>
      </c>
      <c r="O105" s="8" t="s">
        <v>26</v>
      </c>
      <c r="P105" s="8" t="s">
        <v>26</v>
      </c>
      <c r="Q105" s="8" t="s">
        <v>26</v>
      </c>
      <c r="R105" s="8">
        <f t="shared" si="160"/>
        <v>0.191</v>
      </c>
      <c r="S105" s="8">
        <f t="shared" si="161"/>
        <v>1.262</v>
      </c>
      <c r="T105" s="8">
        <f t="shared" si="162"/>
        <v>-1.262</v>
      </c>
      <c r="U105" s="95">
        <f t="shared" si="163"/>
        <v>-100</v>
      </c>
      <c r="V105" s="8" t="s">
        <v>316</v>
      </c>
    </row>
    <row r="106" spans="1:22" ht="31.5" x14ac:dyDescent="0.25">
      <c r="A106" s="48" t="s">
        <v>176</v>
      </c>
      <c r="B106" s="51" t="s">
        <v>179</v>
      </c>
      <c r="C106" s="70" t="s">
        <v>267</v>
      </c>
      <c r="D106" s="8">
        <f>ROUND(0.856/1.2,3)</f>
        <v>0.71299999999999997</v>
      </c>
      <c r="E106" s="8" t="s">
        <v>26</v>
      </c>
      <c r="F106" s="8">
        <f>ROUND(0.856/1.2,3)</f>
        <v>0.71299999999999997</v>
      </c>
      <c r="G106" s="8">
        <v>6.7130000000000001</v>
      </c>
      <c r="H106" s="8" t="str">
        <f t="shared" si="159"/>
        <v>нд</v>
      </c>
      <c r="I106" s="8" t="str">
        <f t="shared" si="159"/>
        <v>нд</v>
      </c>
      <c r="J106" s="8" t="str">
        <f t="shared" ref="J106:Q123" si="191">IF(NOT(SUM(AT106,BD106,BN106)=0),SUM(AT106,BD106,BN106),"нд")</f>
        <v>нд</v>
      </c>
      <c r="K106" s="8" t="str">
        <f t="shared" si="191"/>
        <v>нд</v>
      </c>
      <c r="L106" s="8" t="s">
        <v>26</v>
      </c>
      <c r="M106" s="8" t="str">
        <f t="shared" si="191"/>
        <v>нд</v>
      </c>
      <c r="N106" s="8" t="s">
        <v>26</v>
      </c>
      <c r="O106" s="8" t="str">
        <f t="shared" si="191"/>
        <v>нд</v>
      </c>
      <c r="P106" s="8" t="s">
        <v>26</v>
      </c>
      <c r="Q106" s="8" t="str">
        <f t="shared" si="191"/>
        <v>нд</v>
      </c>
      <c r="R106" s="8">
        <f t="shared" si="160"/>
        <v>0.71299999999999997</v>
      </c>
      <c r="S106" s="8">
        <f t="shared" si="161"/>
        <v>6.7130000000000001</v>
      </c>
      <c r="T106" s="8" t="str">
        <f t="shared" si="162"/>
        <v>нд</v>
      </c>
      <c r="U106" s="95" t="str">
        <f t="shared" si="163"/>
        <v>нд</v>
      </c>
      <c r="V106" s="8" t="s">
        <v>26</v>
      </c>
    </row>
    <row r="107" spans="1:22" ht="31.5" x14ac:dyDescent="0.25">
      <c r="A107" s="48" t="s">
        <v>176</v>
      </c>
      <c r="B107" s="51" t="s">
        <v>180</v>
      </c>
      <c r="C107" s="70" t="s">
        <v>268</v>
      </c>
      <c r="D107" s="8">
        <f>ROUND(0.177/1.2,3)</f>
        <v>0.14799999999999999</v>
      </c>
      <c r="E107" s="8" t="s">
        <v>26</v>
      </c>
      <c r="F107" s="8">
        <f>ROUND(0.177/1.2,3)</f>
        <v>0.14799999999999999</v>
      </c>
      <c r="G107" s="8">
        <v>1.0449999999999999</v>
      </c>
      <c r="H107" s="8" t="str">
        <f t="shared" si="159"/>
        <v>нд</v>
      </c>
      <c r="I107" s="8" t="str">
        <f t="shared" si="159"/>
        <v>нд</v>
      </c>
      <c r="J107" s="8" t="str">
        <f t="shared" si="191"/>
        <v>нд</v>
      </c>
      <c r="K107" s="8" t="str">
        <f t="shared" si="191"/>
        <v>нд</v>
      </c>
      <c r="L107" s="8" t="s">
        <v>26</v>
      </c>
      <c r="M107" s="8" t="str">
        <f t="shared" si="191"/>
        <v>нд</v>
      </c>
      <c r="N107" s="8" t="s">
        <v>26</v>
      </c>
      <c r="O107" s="8" t="str">
        <f t="shared" si="191"/>
        <v>нд</v>
      </c>
      <c r="P107" s="8" t="s">
        <v>26</v>
      </c>
      <c r="Q107" s="8" t="str">
        <f t="shared" si="191"/>
        <v>нд</v>
      </c>
      <c r="R107" s="8">
        <f t="shared" si="160"/>
        <v>0.14799999999999999</v>
      </c>
      <c r="S107" s="8">
        <f t="shared" si="161"/>
        <v>1.0449999999999999</v>
      </c>
      <c r="T107" s="8" t="str">
        <f t="shared" si="162"/>
        <v>нд</v>
      </c>
      <c r="U107" s="95" t="str">
        <f t="shared" si="163"/>
        <v>нд</v>
      </c>
      <c r="V107" s="8" t="s">
        <v>26</v>
      </c>
    </row>
    <row r="108" spans="1:22" ht="31.5" x14ac:dyDescent="0.25">
      <c r="A108" s="48" t="s">
        <v>176</v>
      </c>
      <c r="B108" s="51" t="s">
        <v>181</v>
      </c>
      <c r="C108" s="70" t="s">
        <v>269</v>
      </c>
      <c r="D108" s="8">
        <f>ROUND(0.22/1.2,3)</f>
        <v>0.183</v>
      </c>
      <c r="E108" s="8" t="s">
        <v>26</v>
      </c>
      <c r="F108" s="8">
        <f>ROUND(0.22/1.2,3)</f>
        <v>0.183</v>
      </c>
      <c r="G108" s="8">
        <v>1.724</v>
      </c>
      <c r="H108" s="8" t="str">
        <f t="shared" si="159"/>
        <v>нд</v>
      </c>
      <c r="I108" s="8" t="str">
        <f t="shared" si="159"/>
        <v>нд</v>
      </c>
      <c r="J108" s="8" t="str">
        <f t="shared" si="191"/>
        <v>нд</v>
      </c>
      <c r="K108" s="8" t="str">
        <f t="shared" si="191"/>
        <v>нд</v>
      </c>
      <c r="L108" s="8" t="s">
        <v>26</v>
      </c>
      <c r="M108" s="8" t="str">
        <f t="shared" si="191"/>
        <v>нд</v>
      </c>
      <c r="N108" s="8" t="s">
        <v>26</v>
      </c>
      <c r="O108" s="8" t="str">
        <f t="shared" si="191"/>
        <v>нд</v>
      </c>
      <c r="P108" s="8" t="s">
        <v>26</v>
      </c>
      <c r="Q108" s="8" t="str">
        <f t="shared" si="191"/>
        <v>нд</v>
      </c>
      <c r="R108" s="8">
        <f t="shared" si="160"/>
        <v>0.183</v>
      </c>
      <c r="S108" s="8">
        <f t="shared" si="161"/>
        <v>1.724</v>
      </c>
      <c r="T108" s="8" t="str">
        <f t="shared" si="162"/>
        <v>нд</v>
      </c>
      <c r="U108" s="95" t="str">
        <f t="shared" si="163"/>
        <v>нд</v>
      </c>
      <c r="V108" s="8" t="s">
        <v>26</v>
      </c>
    </row>
    <row r="109" spans="1:22" x14ac:dyDescent="0.25">
      <c r="A109" s="48" t="s">
        <v>176</v>
      </c>
      <c r="B109" s="52" t="s">
        <v>182</v>
      </c>
      <c r="C109" s="70" t="s">
        <v>270</v>
      </c>
      <c r="D109" s="8" t="s">
        <v>26</v>
      </c>
      <c r="E109" s="8" t="s">
        <v>26</v>
      </c>
      <c r="F109" s="8" t="s">
        <v>26</v>
      </c>
      <c r="G109" s="8" t="s">
        <v>26</v>
      </c>
      <c r="H109" s="8" t="str">
        <f t="shared" si="159"/>
        <v>нд</v>
      </c>
      <c r="I109" s="8" t="str">
        <f t="shared" si="159"/>
        <v>нд</v>
      </c>
      <c r="J109" s="8" t="s">
        <v>26</v>
      </c>
      <c r="K109" s="8" t="str">
        <f t="shared" si="191"/>
        <v>нд</v>
      </c>
      <c r="L109" s="8" t="s">
        <v>26</v>
      </c>
      <c r="M109" s="8" t="str">
        <f t="shared" si="191"/>
        <v>нд</v>
      </c>
      <c r="N109" s="8" t="s">
        <v>26</v>
      </c>
      <c r="O109" s="8" t="str">
        <f t="shared" si="191"/>
        <v>нд</v>
      </c>
      <c r="P109" s="8" t="s">
        <v>26</v>
      </c>
      <c r="Q109" s="8" t="str">
        <f t="shared" si="191"/>
        <v>нд</v>
      </c>
      <c r="R109" s="8" t="str">
        <f t="shared" si="160"/>
        <v>нд</v>
      </c>
      <c r="S109" s="8" t="str">
        <f t="shared" si="161"/>
        <v>нд</v>
      </c>
      <c r="T109" s="8" t="str">
        <f t="shared" si="162"/>
        <v>нд</v>
      </c>
      <c r="U109" s="95" t="str">
        <f t="shared" si="163"/>
        <v>нд</v>
      </c>
      <c r="V109" s="8" t="s">
        <v>26</v>
      </c>
    </row>
    <row r="110" spans="1:22" x14ac:dyDescent="0.25">
      <c r="A110" s="48" t="s">
        <v>176</v>
      </c>
      <c r="B110" s="52" t="s">
        <v>183</v>
      </c>
      <c r="C110" s="70" t="s">
        <v>271</v>
      </c>
      <c r="D110" s="8">
        <f>ROUND(0.062/1.2,3)</f>
        <v>5.1999999999999998E-2</v>
      </c>
      <c r="E110" s="8">
        <v>0.66200000000000003</v>
      </c>
      <c r="F110" s="8" t="s">
        <v>26</v>
      </c>
      <c r="G110" s="8" t="s">
        <v>26</v>
      </c>
      <c r="H110" s="8" t="str">
        <f t="shared" si="159"/>
        <v>нд</v>
      </c>
      <c r="I110" s="8" t="str">
        <f t="shared" si="159"/>
        <v>нд</v>
      </c>
      <c r="J110" s="8" t="s">
        <v>26</v>
      </c>
      <c r="K110" s="8" t="str">
        <f t="shared" si="191"/>
        <v>нд</v>
      </c>
      <c r="L110" s="8" t="s">
        <v>26</v>
      </c>
      <c r="M110" s="8" t="str">
        <f t="shared" si="191"/>
        <v>нд</v>
      </c>
      <c r="N110" s="8" t="s">
        <v>26</v>
      </c>
      <c r="O110" s="8" t="s">
        <v>26</v>
      </c>
      <c r="P110" s="8" t="s">
        <v>26</v>
      </c>
      <c r="Q110" s="8" t="str">
        <f t="shared" si="191"/>
        <v>нд</v>
      </c>
      <c r="R110" s="8" t="s">
        <v>26</v>
      </c>
      <c r="S110" s="8" t="s">
        <v>26</v>
      </c>
      <c r="T110" s="8" t="str">
        <f t="shared" si="162"/>
        <v>нд</v>
      </c>
      <c r="U110" s="95" t="str">
        <f t="shared" si="163"/>
        <v>нд</v>
      </c>
      <c r="V110" s="97" t="s">
        <v>26</v>
      </c>
    </row>
    <row r="111" spans="1:22" ht="31.5" x14ac:dyDescent="0.25">
      <c r="A111" s="48" t="s">
        <v>176</v>
      </c>
      <c r="B111" s="53" t="s">
        <v>184</v>
      </c>
      <c r="C111" s="70" t="s">
        <v>272</v>
      </c>
      <c r="D111" s="8" t="s">
        <v>26</v>
      </c>
      <c r="E111" s="8" t="s">
        <v>26</v>
      </c>
      <c r="F111" s="8" t="s">
        <v>26</v>
      </c>
      <c r="G111" s="8" t="s">
        <v>26</v>
      </c>
      <c r="H111" s="8" t="str">
        <f t="shared" si="159"/>
        <v>нд</v>
      </c>
      <c r="I111" s="8" t="str">
        <f t="shared" si="159"/>
        <v>нд</v>
      </c>
      <c r="J111" s="8" t="str">
        <f t="shared" si="191"/>
        <v>нд</v>
      </c>
      <c r="K111" s="8" t="str">
        <f t="shared" si="191"/>
        <v>нд</v>
      </c>
      <c r="L111" s="8" t="s">
        <v>26</v>
      </c>
      <c r="M111" s="8" t="str">
        <f t="shared" si="191"/>
        <v>нд</v>
      </c>
      <c r="N111" s="8" t="s">
        <v>26</v>
      </c>
      <c r="O111" s="8" t="str">
        <f t="shared" si="191"/>
        <v>нд</v>
      </c>
      <c r="P111" s="8" t="s">
        <v>26</v>
      </c>
      <c r="Q111" s="8" t="str">
        <f t="shared" si="191"/>
        <v>нд</v>
      </c>
      <c r="R111" s="8" t="str">
        <f t="shared" si="160"/>
        <v>нд</v>
      </c>
      <c r="S111" s="8" t="str">
        <f t="shared" si="161"/>
        <v>нд</v>
      </c>
      <c r="T111" s="8" t="str">
        <f t="shared" si="162"/>
        <v>нд</v>
      </c>
      <c r="U111" s="95" t="str">
        <f t="shared" si="163"/>
        <v>нд</v>
      </c>
      <c r="V111" s="8" t="s">
        <v>26</v>
      </c>
    </row>
    <row r="112" spans="1:22" x14ac:dyDescent="0.25">
      <c r="A112" s="48" t="s">
        <v>176</v>
      </c>
      <c r="B112" s="39" t="s">
        <v>185</v>
      </c>
      <c r="C112" s="70" t="s">
        <v>273</v>
      </c>
      <c r="D112" s="8" t="s">
        <v>26</v>
      </c>
      <c r="E112" s="8" t="s">
        <v>26</v>
      </c>
      <c r="F112" s="8" t="s">
        <v>26</v>
      </c>
      <c r="G112" s="8" t="s">
        <v>26</v>
      </c>
      <c r="H112" s="8" t="str">
        <f t="shared" si="159"/>
        <v>нд</v>
      </c>
      <c r="I112" s="8" t="str">
        <f t="shared" si="159"/>
        <v>нд</v>
      </c>
      <c r="J112" s="8" t="str">
        <f t="shared" si="191"/>
        <v>нд</v>
      </c>
      <c r="K112" s="8" t="str">
        <f t="shared" si="191"/>
        <v>нд</v>
      </c>
      <c r="L112" s="8" t="s">
        <v>26</v>
      </c>
      <c r="M112" s="8" t="str">
        <f t="shared" si="191"/>
        <v>нд</v>
      </c>
      <c r="N112" s="8" t="s">
        <v>26</v>
      </c>
      <c r="O112" s="8" t="str">
        <f t="shared" si="191"/>
        <v>нд</v>
      </c>
      <c r="P112" s="8" t="s">
        <v>26</v>
      </c>
      <c r="Q112" s="8" t="str">
        <f t="shared" si="191"/>
        <v>нд</v>
      </c>
      <c r="R112" s="8" t="str">
        <f t="shared" si="160"/>
        <v>нд</v>
      </c>
      <c r="S112" s="8" t="str">
        <f t="shared" si="161"/>
        <v>нд</v>
      </c>
      <c r="T112" s="8" t="str">
        <f t="shared" si="162"/>
        <v>нд</v>
      </c>
      <c r="U112" s="95" t="str">
        <f t="shared" si="163"/>
        <v>нд</v>
      </c>
      <c r="V112" s="8" t="s">
        <v>26</v>
      </c>
    </row>
    <row r="113" spans="1:22" x14ac:dyDescent="0.25">
      <c r="A113" s="48" t="s">
        <v>176</v>
      </c>
      <c r="B113" s="52" t="s">
        <v>186</v>
      </c>
      <c r="C113" s="70" t="s">
        <v>274</v>
      </c>
      <c r="D113" s="8">
        <f>ROUND(0.046/1.2,3)</f>
        <v>3.7999999999999999E-2</v>
      </c>
      <c r="E113" s="8" t="s">
        <v>26</v>
      </c>
      <c r="F113" s="8">
        <f>ROUND(0.046/1.2,3)</f>
        <v>3.7999999999999999E-2</v>
      </c>
      <c r="G113" s="8">
        <v>0.49099999999999999</v>
      </c>
      <c r="H113" s="8" t="str">
        <f t="shared" si="159"/>
        <v>нд</v>
      </c>
      <c r="I113" s="8" t="str">
        <f t="shared" si="159"/>
        <v>нд</v>
      </c>
      <c r="J113" s="8" t="str">
        <f t="shared" si="191"/>
        <v>нд</v>
      </c>
      <c r="K113" s="8" t="str">
        <f t="shared" si="191"/>
        <v>нд</v>
      </c>
      <c r="L113" s="8" t="s">
        <v>26</v>
      </c>
      <c r="M113" s="8" t="str">
        <f t="shared" si="191"/>
        <v>нд</v>
      </c>
      <c r="N113" s="8" t="s">
        <v>26</v>
      </c>
      <c r="O113" s="8" t="str">
        <f t="shared" si="191"/>
        <v>нд</v>
      </c>
      <c r="P113" s="8" t="s">
        <v>26</v>
      </c>
      <c r="Q113" s="8" t="str">
        <f t="shared" si="191"/>
        <v>нд</v>
      </c>
      <c r="R113" s="8">
        <f t="shared" si="160"/>
        <v>3.7999999999999999E-2</v>
      </c>
      <c r="S113" s="8">
        <f t="shared" si="161"/>
        <v>0.49099999999999999</v>
      </c>
      <c r="T113" s="8" t="str">
        <f t="shared" si="162"/>
        <v>нд</v>
      </c>
      <c r="U113" s="95" t="str">
        <f t="shared" si="163"/>
        <v>нд</v>
      </c>
      <c r="V113" s="8" t="s">
        <v>26</v>
      </c>
    </row>
    <row r="114" spans="1:22" x14ac:dyDescent="0.25">
      <c r="A114" s="48" t="s">
        <v>176</v>
      </c>
      <c r="B114" s="52" t="s">
        <v>187</v>
      </c>
      <c r="C114" s="70" t="s">
        <v>275</v>
      </c>
      <c r="D114" s="8">
        <f>ROUND(0.024/1.2,3)</f>
        <v>0.02</v>
      </c>
      <c r="E114" s="8" t="s">
        <v>26</v>
      </c>
      <c r="F114" s="8">
        <f>ROUND(0.024/1.2,3)</f>
        <v>0.02</v>
      </c>
      <c r="G114" s="8">
        <v>0.312</v>
      </c>
      <c r="H114" s="8" t="str">
        <f t="shared" si="159"/>
        <v>нд</v>
      </c>
      <c r="I114" s="8" t="str">
        <f t="shared" si="159"/>
        <v>нд</v>
      </c>
      <c r="J114" s="8" t="str">
        <f t="shared" si="191"/>
        <v>нд</v>
      </c>
      <c r="K114" s="8" t="str">
        <f t="shared" si="191"/>
        <v>нд</v>
      </c>
      <c r="L114" s="8" t="s">
        <v>26</v>
      </c>
      <c r="M114" s="8" t="str">
        <f t="shared" si="191"/>
        <v>нд</v>
      </c>
      <c r="N114" s="8" t="s">
        <v>26</v>
      </c>
      <c r="O114" s="8" t="str">
        <f t="shared" si="191"/>
        <v>нд</v>
      </c>
      <c r="P114" s="8" t="s">
        <v>26</v>
      </c>
      <c r="Q114" s="8" t="str">
        <f t="shared" si="191"/>
        <v>нд</v>
      </c>
      <c r="R114" s="8">
        <f t="shared" si="160"/>
        <v>0.02</v>
      </c>
      <c r="S114" s="8">
        <f t="shared" si="161"/>
        <v>0.312</v>
      </c>
      <c r="T114" s="8" t="str">
        <f t="shared" si="162"/>
        <v>нд</v>
      </c>
      <c r="U114" s="95" t="str">
        <f t="shared" si="163"/>
        <v>нд</v>
      </c>
      <c r="V114" s="8" t="s">
        <v>26</v>
      </c>
    </row>
    <row r="115" spans="1:22" x14ac:dyDescent="0.25">
      <c r="A115" s="48" t="s">
        <v>176</v>
      </c>
      <c r="B115" s="52" t="s">
        <v>188</v>
      </c>
      <c r="C115" s="70" t="s">
        <v>276</v>
      </c>
      <c r="D115" s="8" t="s">
        <v>26</v>
      </c>
      <c r="E115" s="8" t="s">
        <v>26</v>
      </c>
      <c r="F115" s="8" t="s">
        <v>26</v>
      </c>
      <c r="G115" s="8" t="s">
        <v>26</v>
      </c>
      <c r="H115" s="8" t="str">
        <f t="shared" si="159"/>
        <v>нд</v>
      </c>
      <c r="I115" s="8" t="str">
        <f t="shared" si="159"/>
        <v>нд</v>
      </c>
      <c r="J115" s="8" t="str">
        <f t="shared" si="191"/>
        <v>нд</v>
      </c>
      <c r="K115" s="8" t="str">
        <f t="shared" si="191"/>
        <v>нд</v>
      </c>
      <c r="L115" s="8" t="s">
        <v>26</v>
      </c>
      <c r="M115" s="8" t="str">
        <f t="shared" si="191"/>
        <v>нд</v>
      </c>
      <c r="N115" s="8" t="s">
        <v>26</v>
      </c>
      <c r="O115" s="8" t="str">
        <f t="shared" si="191"/>
        <v>нд</v>
      </c>
      <c r="P115" s="8" t="s">
        <v>26</v>
      </c>
      <c r="Q115" s="8" t="str">
        <f t="shared" si="191"/>
        <v>нд</v>
      </c>
      <c r="R115" s="8" t="str">
        <f t="shared" si="160"/>
        <v>нд</v>
      </c>
      <c r="S115" s="8" t="str">
        <f t="shared" si="161"/>
        <v>нд</v>
      </c>
      <c r="T115" s="8" t="str">
        <f t="shared" si="162"/>
        <v>нд</v>
      </c>
      <c r="U115" s="95" t="str">
        <f t="shared" si="163"/>
        <v>нд</v>
      </c>
      <c r="V115" s="8" t="s">
        <v>26</v>
      </c>
    </row>
    <row r="116" spans="1:22" x14ac:dyDescent="0.25">
      <c r="A116" s="48" t="s">
        <v>176</v>
      </c>
      <c r="B116" s="39" t="s">
        <v>189</v>
      </c>
      <c r="C116" s="70" t="s">
        <v>277</v>
      </c>
      <c r="D116" s="8" t="s">
        <v>26</v>
      </c>
      <c r="E116" s="8" t="s">
        <v>26</v>
      </c>
      <c r="F116" s="8" t="s">
        <v>26</v>
      </c>
      <c r="G116" s="8" t="s">
        <v>26</v>
      </c>
      <c r="H116" s="8" t="str">
        <f t="shared" si="159"/>
        <v>нд</v>
      </c>
      <c r="I116" s="8" t="str">
        <f t="shared" si="159"/>
        <v>нд</v>
      </c>
      <c r="J116" s="8" t="str">
        <f t="shared" si="191"/>
        <v>нд</v>
      </c>
      <c r="K116" s="8" t="str">
        <f t="shared" si="191"/>
        <v>нд</v>
      </c>
      <c r="L116" s="8" t="s">
        <v>26</v>
      </c>
      <c r="M116" s="8" t="str">
        <f t="shared" si="191"/>
        <v>нд</v>
      </c>
      <c r="N116" s="8" t="s">
        <v>26</v>
      </c>
      <c r="O116" s="8" t="str">
        <f t="shared" si="191"/>
        <v>нд</v>
      </c>
      <c r="P116" s="8" t="s">
        <v>26</v>
      </c>
      <c r="Q116" s="8" t="str">
        <f t="shared" si="191"/>
        <v>нд</v>
      </c>
      <c r="R116" s="8" t="str">
        <f t="shared" si="160"/>
        <v>нд</v>
      </c>
      <c r="S116" s="8" t="str">
        <f t="shared" si="161"/>
        <v>нд</v>
      </c>
      <c r="T116" s="8" t="str">
        <f t="shared" si="162"/>
        <v>нд</v>
      </c>
      <c r="U116" s="95" t="str">
        <f t="shared" si="163"/>
        <v>нд</v>
      </c>
      <c r="V116" s="8" t="s">
        <v>26</v>
      </c>
    </row>
    <row r="117" spans="1:22" x14ac:dyDescent="0.25">
      <c r="A117" s="48" t="s">
        <v>176</v>
      </c>
      <c r="B117" s="39" t="s">
        <v>190</v>
      </c>
      <c r="C117" s="70" t="s">
        <v>278</v>
      </c>
      <c r="D117" s="8" t="s">
        <v>26</v>
      </c>
      <c r="E117" s="8" t="s">
        <v>26</v>
      </c>
      <c r="F117" s="8" t="s">
        <v>26</v>
      </c>
      <c r="G117" s="8" t="s">
        <v>26</v>
      </c>
      <c r="H117" s="8" t="str">
        <f t="shared" si="159"/>
        <v>нд</v>
      </c>
      <c r="I117" s="8" t="str">
        <f t="shared" si="159"/>
        <v>нд</v>
      </c>
      <c r="J117" s="8" t="str">
        <f t="shared" si="191"/>
        <v>нд</v>
      </c>
      <c r="K117" s="8" t="str">
        <f t="shared" si="191"/>
        <v>нд</v>
      </c>
      <c r="L117" s="8" t="s">
        <v>26</v>
      </c>
      <c r="M117" s="8" t="str">
        <f t="shared" si="191"/>
        <v>нд</v>
      </c>
      <c r="N117" s="8" t="s">
        <v>26</v>
      </c>
      <c r="O117" s="8" t="str">
        <f t="shared" si="191"/>
        <v>нд</v>
      </c>
      <c r="P117" s="8" t="s">
        <v>26</v>
      </c>
      <c r="Q117" s="8" t="str">
        <f t="shared" si="191"/>
        <v>нд</v>
      </c>
      <c r="R117" s="8" t="str">
        <f t="shared" si="160"/>
        <v>нд</v>
      </c>
      <c r="S117" s="8" t="str">
        <f t="shared" si="161"/>
        <v>нд</v>
      </c>
      <c r="T117" s="8" t="str">
        <f t="shared" si="162"/>
        <v>нд</v>
      </c>
      <c r="U117" s="95" t="str">
        <f t="shared" si="163"/>
        <v>нд</v>
      </c>
      <c r="V117" s="8" t="s">
        <v>26</v>
      </c>
    </row>
    <row r="118" spans="1:22" ht="31.5" x14ac:dyDescent="0.25">
      <c r="A118" s="48" t="s">
        <v>176</v>
      </c>
      <c r="B118" s="39" t="s">
        <v>191</v>
      </c>
      <c r="C118" s="72" t="s">
        <v>279</v>
      </c>
      <c r="D118" s="8">
        <f>ROUND(0.019/1.2,3)</f>
        <v>1.6E-2</v>
      </c>
      <c r="E118" s="8" t="s">
        <v>26</v>
      </c>
      <c r="F118" s="8">
        <f>ROUND(0.019/1.2,3)</f>
        <v>1.6E-2</v>
      </c>
      <c r="G118" s="8">
        <v>0.23300000000000001</v>
      </c>
      <c r="H118" s="8" t="str">
        <f t="shared" si="159"/>
        <v>нд</v>
      </c>
      <c r="I118" s="8" t="str">
        <f t="shared" si="159"/>
        <v>нд</v>
      </c>
      <c r="J118" s="8" t="str">
        <f t="shared" si="191"/>
        <v>нд</v>
      </c>
      <c r="K118" s="8" t="str">
        <f t="shared" si="191"/>
        <v>нд</v>
      </c>
      <c r="L118" s="8" t="s">
        <v>26</v>
      </c>
      <c r="M118" s="8" t="str">
        <f t="shared" si="191"/>
        <v>нд</v>
      </c>
      <c r="N118" s="8" t="s">
        <v>26</v>
      </c>
      <c r="O118" s="8" t="str">
        <f t="shared" si="191"/>
        <v>нд</v>
      </c>
      <c r="P118" s="8" t="s">
        <v>26</v>
      </c>
      <c r="Q118" s="8" t="str">
        <f t="shared" si="191"/>
        <v>нд</v>
      </c>
      <c r="R118" s="8">
        <f t="shared" si="160"/>
        <v>1.6E-2</v>
      </c>
      <c r="S118" s="8">
        <f t="shared" si="161"/>
        <v>0.23300000000000001</v>
      </c>
      <c r="T118" s="8" t="str">
        <f t="shared" si="162"/>
        <v>нд</v>
      </c>
      <c r="U118" s="95" t="str">
        <f t="shared" si="163"/>
        <v>нд</v>
      </c>
      <c r="V118" s="8" t="s">
        <v>26</v>
      </c>
    </row>
    <row r="119" spans="1:22" ht="31.5" x14ac:dyDescent="0.25">
      <c r="A119" s="48" t="s">
        <v>176</v>
      </c>
      <c r="B119" s="39" t="s">
        <v>192</v>
      </c>
      <c r="C119" s="72" t="s">
        <v>280</v>
      </c>
      <c r="D119" s="8" t="s">
        <v>26</v>
      </c>
      <c r="E119" s="8" t="s">
        <v>26</v>
      </c>
      <c r="F119" s="8" t="s">
        <v>26</v>
      </c>
      <c r="G119" s="8" t="s">
        <v>26</v>
      </c>
      <c r="H119" s="8" t="str">
        <f t="shared" si="159"/>
        <v>нд</v>
      </c>
      <c r="I119" s="8" t="str">
        <f t="shared" si="159"/>
        <v>нд</v>
      </c>
      <c r="J119" s="8" t="str">
        <f t="shared" si="191"/>
        <v>нд</v>
      </c>
      <c r="K119" s="8" t="str">
        <f t="shared" si="191"/>
        <v>нд</v>
      </c>
      <c r="L119" s="8" t="s">
        <v>26</v>
      </c>
      <c r="M119" s="8" t="str">
        <f t="shared" si="191"/>
        <v>нд</v>
      </c>
      <c r="N119" s="8" t="s">
        <v>26</v>
      </c>
      <c r="O119" s="8" t="str">
        <f t="shared" si="191"/>
        <v>нд</v>
      </c>
      <c r="P119" s="8" t="s">
        <v>26</v>
      </c>
      <c r="Q119" s="8" t="str">
        <f t="shared" si="191"/>
        <v>нд</v>
      </c>
      <c r="R119" s="8" t="str">
        <f t="shared" si="160"/>
        <v>нд</v>
      </c>
      <c r="S119" s="8" t="str">
        <f t="shared" si="161"/>
        <v>нд</v>
      </c>
      <c r="T119" s="8" t="str">
        <f t="shared" si="162"/>
        <v>нд</v>
      </c>
      <c r="U119" s="95" t="str">
        <f t="shared" si="163"/>
        <v>нд</v>
      </c>
      <c r="V119" s="8" t="s">
        <v>26</v>
      </c>
    </row>
    <row r="120" spans="1:22" x14ac:dyDescent="0.25">
      <c r="A120" s="48" t="s">
        <v>176</v>
      </c>
      <c r="B120" s="52" t="s">
        <v>193</v>
      </c>
      <c r="C120" s="70" t="s">
        <v>281</v>
      </c>
      <c r="D120" s="8">
        <f>ROUND(0.04/1.2,3)</f>
        <v>3.3000000000000002E-2</v>
      </c>
      <c r="E120" s="8" t="s">
        <v>26</v>
      </c>
      <c r="F120" s="8">
        <f>ROUND(0.04/1.2,3)</f>
        <v>3.3000000000000002E-2</v>
      </c>
      <c r="G120" s="8">
        <v>0.65200000000000002</v>
      </c>
      <c r="H120" s="8" t="str">
        <f t="shared" si="159"/>
        <v>нд</v>
      </c>
      <c r="I120" s="8" t="str">
        <f t="shared" si="159"/>
        <v>нд</v>
      </c>
      <c r="J120" s="8" t="str">
        <f t="shared" si="191"/>
        <v>нд</v>
      </c>
      <c r="K120" s="8" t="str">
        <f t="shared" si="191"/>
        <v>нд</v>
      </c>
      <c r="L120" s="8" t="s">
        <v>26</v>
      </c>
      <c r="M120" s="8" t="str">
        <f t="shared" si="191"/>
        <v>нд</v>
      </c>
      <c r="N120" s="8" t="s">
        <v>26</v>
      </c>
      <c r="O120" s="8" t="str">
        <f t="shared" si="191"/>
        <v>нд</v>
      </c>
      <c r="P120" s="8" t="s">
        <v>26</v>
      </c>
      <c r="Q120" s="8" t="str">
        <f t="shared" si="191"/>
        <v>нд</v>
      </c>
      <c r="R120" s="8">
        <f t="shared" si="160"/>
        <v>3.3000000000000002E-2</v>
      </c>
      <c r="S120" s="8">
        <f t="shared" si="161"/>
        <v>0.65200000000000002</v>
      </c>
      <c r="T120" s="8" t="str">
        <f t="shared" si="162"/>
        <v>нд</v>
      </c>
      <c r="U120" s="95" t="str">
        <f t="shared" si="163"/>
        <v>нд</v>
      </c>
      <c r="V120" s="8" t="s">
        <v>26</v>
      </c>
    </row>
    <row r="121" spans="1:22" x14ac:dyDescent="0.25">
      <c r="A121" s="48" t="s">
        <v>176</v>
      </c>
      <c r="B121" s="52" t="s">
        <v>194</v>
      </c>
      <c r="C121" s="70" t="s">
        <v>282</v>
      </c>
      <c r="D121" s="8" t="s">
        <v>26</v>
      </c>
      <c r="E121" s="8" t="s">
        <v>26</v>
      </c>
      <c r="F121" s="8" t="s">
        <v>26</v>
      </c>
      <c r="G121" s="8" t="s">
        <v>26</v>
      </c>
      <c r="H121" s="8" t="str">
        <f t="shared" si="159"/>
        <v>нд</v>
      </c>
      <c r="I121" s="8" t="str">
        <f t="shared" si="159"/>
        <v>нд</v>
      </c>
      <c r="J121" s="8" t="str">
        <f t="shared" si="191"/>
        <v>нд</v>
      </c>
      <c r="K121" s="8" t="str">
        <f t="shared" si="191"/>
        <v>нд</v>
      </c>
      <c r="L121" s="8" t="s">
        <v>26</v>
      </c>
      <c r="M121" s="8" t="str">
        <f t="shared" si="191"/>
        <v>нд</v>
      </c>
      <c r="N121" s="8" t="s">
        <v>26</v>
      </c>
      <c r="O121" s="8" t="str">
        <f t="shared" si="191"/>
        <v>нд</v>
      </c>
      <c r="P121" s="8" t="s">
        <v>26</v>
      </c>
      <c r="Q121" s="8" t="str">
        <f t="shared" si="191"/>
        <v>нд</v>
      </c>
      <c r="R121" s="8" t="str">
        <f t="shared" si="160"/>
        <v>нд</v>
      </c>
      <c r="S121" s="8" t="str">
        <f t="shared" si="161"/>
        <v>нд</v>
      </c>
      <c r="T121" s="8" t="str">
        <f t="shared" si="162"/>
        <v>нд</v>
      </c>
      <c r="U121" s="95" t="str">
        <f t="shared" si="163"/>
        <v>нд</v>
      </c>
      <c r="V121" s="8" t="s">
        <v>26</v>
      </c>
    </row>
    <row r="122" spans="1:22" x14ac:dyDescent="0.25">
      <c r="A122" s="48" t="s">
        <v>176</v>
      </c>
      <c r="B122" s="52" t="s">
        <v>195</v>
      </c>
      <c r="C122" s="70" t="s">
        <v>283</v>
      </c>
      <c r="D122" s="8">
        <f>ROUND(0.1/1.2,3)</f>
        <v>8.3000000000000004E-2</v>
      </c>
      <c r="E122" s="8" t="s">
        <v>26</v>
      </c>
      <c r="F122" s="8">
        <f>ROUND(0.1/1.2,3)</f>
        <v>8.3000000000000004E-2</v>
      </c>
      <c r="G122" s="8">
        <v>1.355</v>
      </c>
      <c r="H122" s="8" t="str">
        <f t="shared" si="159"/>
        <v>нд</v>
      </c>
      <c r="I122" s="8" t="str">
        <f t="shared" si="159"/>
        <v>нд</v>
      </c>
      <c r="J122" s="8" t="str">
        <f t="shared" si="191"/>
        <v>нд</v>
      </c>
      <c r="K122" s="8" t="str">
        <f t="shared" si="191"/>
        <v>нд</v>
      </c>
      <c r="L122" s="8" t="s">
        <v>26</v>
      </c>
      <c r="M122" s="8" t="str">
        <f t="shared" si="191"/>
        <v>нд</v>
      </c>
      <c r="N122" s="8" t="s">
        <v>26</v>
      </c>
      <c r="O122" s="8" t="str">
        <f t="shared" si="191"/>
        <v>нд</v>
      </c>
      <c r="P122" s="8" t="s">
        <v>26</v>
      </c>
      <c r="Q122" s="8" t="str">
        <f t="shared" si="191"/>
        <v>нд</v>
      </c>
      <c r="R122" s="8">
        <f t="shared" si="160"/>
        <v>8.3000000000000004E-2</v>
      </c>
      <c r="S122" s="8">
        <f t="shared" si="161"/>
        <v>1.355</v>
      </c>
      <c r="T122" s="8" t="str">
        <f t="shared" si="162"/>
        <v>нд</v>
      </c>
      <c r="U122" s="95" t="str">
        <f t="shared" si="163"/>
        <v>нд</v>
      </c>
      <c r="V122" s="8" t="s">
        <v>26</v>
      </c>
    </row>
    <row r="123" spans="1:22" x14ac:dyDescent="0.25">
      <c r="A123" s="48" t="s">
        <v>176</v>
      </c>
      <c r="B123" s="52" t="s">
        <v>196</v>
      </c>
      <c r="C123" s="70" t="s">
        <v>284</v>
      </c>
      <c r="D123" s="8">
        <f>ROUND(0.056/1.2,3)</f>
        <v>4.7E-2</v>
      </c>
      <c r="E123" s="8" t="s">
        <v>26</v>
      </c>
      <c r="F123" s="8">
        <f>ROUND(0.056/1.2,3)</f>
        <v>4.7E-2</v>
      </c>
      <c r="G123" s="8">
        <v>0.78800000000000003</v>
      </c>
      <c r="H123" s="8" t="str">
        <f t="shared" si="159"/>
        <v>нд</v>
      </c>
      <c r="I123" s="8" t="str">
        <f t="shared" si="159"/>
        <v>нд</v>
      </c>
      <c r="J123" s="8" t="str">
        <f t="shared" si="191"/>
        <v>нд</v>
      </c>
      <c r="K123" s="8" t="str">
        <f t="shared" si="191"/>
        <v>нд</v>
      </c>
      <c r="L123" s="8" t="s">
        <v>26</v>
      </c>
      <c r="M123" s="8" t="str">
        <f t="shared" si="191"/>
        <v>нд</v>
      </c>
      <c r="N123" s="8" t="s">
        <v>26</v>
      </c>
      <c r="O123" s="8" t="str">
        <f t="shared" si="191"/>
        <v>нд</v>
      </c>
      <c r="P123" s="8" t="s">
        <v>26</v>
      </c>
      <c r="Q123" s="8" t="str">
        <f t="shared" si="191"/>
        <v>нд</v>
      </c>
      <c r="R123" s="8">
        <f t="shared" si="160"/>
        <v>4.7E-2</v>
      </c>
      <c r="S123" s="8">
        <f t="shared" si="161"/>
        <v>0.78800000000000003</v>
      </c>
      <c r="T123" s="8" t="str">
        <f t="shared" si="162"/>
        <v>нд</v>
      </c>
      <c r="U123" s="95" t="str">
        <f t="shared" si="163"/>
        <v>нд</v>
      </c>
      <c r="V123" s="8" t="s">
        <v>26</v>
      </c>
    </row>
    <row r="124" spans="1:22" x14ac:dyDescent="0.25">
      <c r="A124" s="48" t="s">
        <v>176</v>
      </c>
      <c r="B124" s="39" t="s">
        <v>197</v>
      </c>
      <c r="C124" s="70" t="s">
        <v>285</v>
      </c>
      <c r="D124" s="8" t="s">
        <v>26</v>
      </c>
      <c r="E124" s="8" t="s">
        <v>26</v>
      </c>
      <c r="F124" s="8" t="s">
        <v>26</v>
      </c>
      <c r="G124" s="8" t="s">
        <v>26</v>
      </c>
      <c r="H124" s="8" t="str">
        <f t="shared" si="159"/>
        <v>нд</v>
      </c>
      <c r="I124" s="8" t="str">
        <f t="shared" si="159"/>
        <v>нд</v>
      </c>
      <c r="J124" s="8" t="str">
        <f t="shared" ref="J124:Q125" si="192">IF(NOT(SUM(AT124,BD124,BN124)=0),SUM(AT124,BD124,BN124),"нд")</f>
        <v>нд</v>
      </c>
      <c r="K124" s="8" t="str">
        <f t="shared" si="192"/>
        <v>нд</v>
      </c>
      <c r="L124" s="8" t="s">
        <v>26</v>
      </c>
      <c r="M124" s="8" t="str">
        <f t="shared" si="192"/>
        <v>нд</v>
      </c>
      <c r="N124" s="8" t="s">
        <v>26</v>
      </c>
      <c r="O124" s="8" t="str">
        <f t="shared" si="192"/>
        <v>нд</v>
      </c>
      <c r="P124" s="8" t="s">
        <v>26</v>
      </c>
      <c r="Q124" s="8" t="str">
        <f t="shared" si="192"/>
        <v>нд</v>
      </c>
      <c r="R124" s="8" t="str">
        <f t="shared" si="160"/>
        <v>нд</v>
      </c>
      <c r="S124" s="8" t="str">
        <f t="shared" si="161"/>
        <v>нд</v>
      </c>
      <c r="T124" s="8" t="str">
        <f t="shared" si="162"/>
        <v>нд</v>
      </c>
      <c r="U124" s="95" t="str">
        <f t="shared" si="163"/>
        <v>нд</v>
      </c>
      <c r="V124" s="8" t="s">
        <v>26</v>
      </c>
    </row>
    <row r="125" spans="1:22" x14ac:dyDescent="0.25">
      <c r="A125" s="48" t="s">
        <v>176</v>
      </c>
      <c r="B125" s="39" t="s">
        <v>198</v>
      </c>
      <c r="C125" s="70" t="s">
        <v>286</v>
      </c>
      <c r="D125" s="8" t="s">
        <v>26</v>
      </c>
      <c r="E125" s="8" t="s">
        <v>26</v>
      </c>
      <c r="F125" s="8" t="s">
        <v>26</v>
      </c>
      <c r="G125" s="8" t="s">
        <v>26</v>
      </c>
      <c r="H125" s="8" t="str">
        <f t="shared" si="159"/>
        <v>нд</v>
      </c>
      <c r="I125" s="8" t="str">
        <f t="shared" si="159"/>
        <v>нд</v>
      </c>
      <c r="J125" s="8" t="str">
        <f t="shared" si="192"/>
        <v>нд</v>
      </c>
      <c r="K125" s="8" t="str">
        <f t="shared" si="192"/>
        <v>нд</v>
      </c>
      <c r="L125" s="8" t="s">
        <v>26</v>
      </c>
      <c r="M125" s="8" t="str">
        <f t="shared" si="192"/>
        <v>нд</v>
      </c>
      <c r="N125" s="8" t="s">
        <v>26</v>
      </c>
      <c r="O125" s="8" t="str">
        <f t="shared" si="192"/>
        <v>нд</v>
      </c>
      <c r="P125" s="8" t="s">
        <v>26</v>
      </c>
      <c r="Q125" s="8" t="str">
        <f t="shared" si="192"/>
        <v>нд</v>
      </c>
      <c r="R125" s="8" t="str">
        <f t="shared" si="160"/>
        <v>нд</v>
      </c>
      <c r="S125" s="8" t="str">
        <f t="shared" si="161"/>
        <v>нд</v>
      </c>
      <c r="T125" s="8" t="str">
        <f t="shared" si="162"/>
        <v>нд</v>
      </c>
      <c r="U125" s="95" t="str">
        <f t="shared" si="163"/>
        <v>нд</v>
      </c>
      <c r="V125" s="8" t="s">
        <v>26</v>
      </c>
    </row>
    <row r="126" spans="1:22" ht="31.5" x14ac:dyDescent="0.25">
      <c r="A126" s="44" t="s">
        <v>95</v>
      </c>
      <c r="B126" s="45" t="s">
        <v>96</v>
      </c>
      <c r="C126" s="13" t="s">
        <v>25</v>
      </c>
      <c r="D126" s="13" t="str">
        <f t="shared" ref="D126:F126" si="193">IF(NOT(SUM(D127)=0),SUM(D127),"нд")</f>
        <v>нд</v>
      </c>
      <c r="E126" s="13" t="str">
        <f>IF(NOT(SUM(E127)=0),SUM(E127),"нд")</f>
        <v>нд</v>
      </c>
      <c r="F126" s="13" t="str">
        <f t="shared" si="193"/>
        <v>нд</v>
      </c>
      <c r="G126" s="13" t="str">
        <f t="shared" ref="G126" si="194">IF(NOT(SUM(G127)=0),SUM(G127),"нд")</f>
        <v>нд</v>
      </c>
      <c r="H126" s="13" t="str">
        <f t="shared" ref="H126:I126" si="195">IF(NOT(SUM(H127)=0),SUM(H127),"нд")</f>
        <v>нд</v>
      </c>
      <c r="I126" s="13" t="str">
        <f t="shared" si="195"/>
        <v>нд</v>
      </c>
      <c r="J126" s="13" t="str">
        <f t="shared" ref="J126:S126" si="196">IF(NOT(SUM(J127)=0),SUM(J127),"нд")</f>
        <v>нд</v>
      </c>
      <c r="K126" s="13" t="str">
        <f t="shared" si="196"/>
        <v>нд</v>
      </c>
      <c r="L126" s="13" t="str">
        <f t="shared" ref="L126" si="197">IF(NOT(SUM(L127)=0),SUM(L127),"нд")</f>
        <v>нд</v>
      </c>
      <c r="M126" s="13" t="str">
        <f t="shared" si="196"/>
        <v>нд</v>
      </c>
      <c r="N126" s="13" t="str">
        <f t="shared" ref="N126" si="198">IF(NOT(SUM(N127)=0),SUM(N127),"нд")</f>
        <v>нд</v>
      </c>
      <c r="O126" s="13" t="str">
        <f t="shared" si="196"/>
        <v>нд</v>
      </c>
      <c r="P126" s="13" t="str">
        <f t="shared" ref="P126" si="199">IF(NOT(SUM(P127)=0),SUM(P127),"нд")</f>
        <v>нд</v>
      </c>
      <c r="Q126" s="13" t="str">
        <f t="shared" si="196"/>
        <v>нд</v>
      </c>
      <c r="R126" s="13" t="str">
        <f t="shared" si="196"/>
        <v>нд</v>
      </c>
      <c r="S126" s="13" t="str">
        <f t="shared" si="196"/>
        <v>нд</v>
      </c>
      <c r="T126" s="13" t="str">
        <f t="shared" si="162"/>
        <v>нд</v>
      </c>
      <c r="U126" s="13" t="str">
        <f t="shared" si="163"/>
        <v>нд</v>
      </c>
      <c r="V126" s="13" t="s">
        <v>26</v>
      </c>
    </row>
    <row r="127" spans="1:22" x14ac:dyDescent="0.25">
      <c r="A127" s="12" t="s">
        <v>26</v>
      </c>
      <c r="B127" s="12" t="s">
        <v>26</v>
      </c>
      <c r="C127" s="12" t="s">
        <v>26</v>
      </c>
      <c r="D127" s="12" t="s">
        <v>26</v>
      </c>
      <c r="E127" s="12" t="s">
        <v>26</v>
      </c>
      <c r="F127" s="12" t="s">
        <v>26</v>
      </c>
      <c r="G127" s="12" t="s">
        <v>26</v>
      </c>
      <c r="H127" s="8" t="str">
        <f t="shared" si="159"/>
        <v>нд</v>
      </c>
      <c r="I127" s="8" t="str">
        <f t="shared" si="159"/>
        <v>нд</v>
      </c>
      <c r="J127" s="12" t="s">
        <v>26</v>
      </c>
      <c r="K127" s="12" t="s">
        <v>26</v>
      </c>
      <c r="L127" s="8" t="s">
        <v>26</v>
      </c>
      <c r="M127" s="12" t="s">
        <v>26</v>
      </c>
      <c r="N127" s="8" t="s">
        <v>26</v>
      </c>
      <c r="O127" s="12" t="s">
        <v>26</v>
      </c>
      <c r="P127" s="8" t="s">
        <v>26</v>
      </c>
      <c r="Q127" s="12" t="s">
        <v>26</v>
      </c>
      <c r="R127" s="8" t="str">
        <f t="shared" si="160"/>
        <v>нд</v>
      </c>
      <c r="S127" s="12" t="str">
        <f t="shared" si="161"/>
        <v>нд</v>
      </c>
      <c r="T127" s="12" t="str">
        <f t="shared" si="162"/>
        <v>нд</v>
      </c>
      <c r="U127" s="12" t="str">
        <f t="shared" si="163"/>
        <v>нд</v>
      </c>
      <c r="V127" s="12" t="s">
        <v>26</v>
      </c>
    </row>
    <row r="128" spans="1:22" ht="31.5" x14ac:dyDescent="0.25">
      <c r="A128" s="42" t="s">
        <v>97</v>
      </c>
      <c r="B128" s="43" t="s">
        <v>98</v>
      </c>
      <c r="C128" s="69" t="s">
        <v>25</v>
      </c>
      <c r="D128" s="16">
        <f t="shared" ref="D128:G128" si="200">IF(NOT(SUM(D129,D131,D133,D135,D137,D139,D146,D148)=0),SUM(D129,D131,D133,D135,D137,D139,D146,D148),"нд")</f>
        <v>3.665</v>
      </c>
      <c r="E128" s="16">
        <f t="shared" ref="E128" si="201">IF(NOT(SUM(E129,E131,E133,E135,E137,E139,E146,E148)=0),SUM(E129,E131,E133,E135,E137,E139,E146,E148),"нд")</f>
        <v>14.473000000000001</v>
      </c>
      <c r="F128" s="16">
        <f t="shared" si="200"/>
        <v>1.774</v>
      </c>
      <c r="G128" s="16">
        <f t="shared" si="200"/>
        <v>20.774000000000001</v>
      </c>
      <c r="H128" s="16">
        <f t="shared" ref="H128:Q128" si="202">IF(NOT(SUM(H129,H131,H133,H135,H137,H139,H146,H148)=0),SUM(H129,H131,H133,H135,H137,H139,H146,H148),"нд")</f>
        <v>12.93</v>
      </c>
      <c r="I128" s="16" t="str">
        <f t="shared" si="202"/>
        <v>нд</v>
      </c>
      <c r="J128" s="16" t="str">
        <f t="shared" si="202"/>
        <v>нд</v>
      </c>
      <c r="K128" s="16" t="str">
        <f t="shared" si="202"/>
        <v>нд</v>
      </c>
      <c r="L128" s="16" t="str">
        <f t="shared" si="202"/>
        <v>нд</v>
      </c>
      <c r="M128" s="16" t="str">
        <f t="shared" si="202"/>
        <v>нд</v>
      </c>
      <c r="N128" s="16" t="str">
        <f t="shared" si="202"/>
        <v>нд</v>
      </c>
      <c r="O128" s="16" t="str">
        <f t="shared" si="202"/>
        <v>нд</v>
      </c>
      <c r="P128" s="16">
        <f t="shared" si="202"/>
        <v>12.93</v>
      </c>
      <c r="Q128" s="16" t="str">
        <f t="shared" si="202"/>
        <v>нд</v>
      </c>
      <c r="R128" s="16">
        <f t="shared" ref="R128:S128" si="203">IF(NOT(SUM(R129,R131,R133,R135,R137,R139,R146,R148)=0),SUM(R129,R131,R133,R135,R137,R139,R146,R148),"нд")</f>
        <v>1.774</v>
      </c>
      <c r="S128" s="16">
        <f t="shared" si="203"/>
        <v>20.774000000000001</v>
      </c>
      <c r="T128" s="16">
        <f t="shared" si="162"/>
        <v>-12.93</v>
      </c>
      <c r="U128" s="90">
        <f t="shared" si="163"/>
        <v>-100</v>
      </c>
      <c r="V128" s="16" t="s">
        <v>26</v>
      </c>
    </row>
    <row r="129" spans="1:22" ht="31.5" x14ac:dyDescent="0.25">
      <c r="A129" s="44" t="s">
        <v>99</v>
      </c>
      <c r="B129" s="45" t="s">
        <v>100</v>
      </c>
      <c r="C129" s="13" t="s">
        <v>25</v>
      </c>
      <c r="D129" s="13" t="str">
        <f t="shared" ref="D129:G129" si="204">IF(NOT(SUM(D130)=0),SUM(D130),"нд")</f>
        <v>нд</v>
      </c>
      <c r="E129" s="13" t="str">
        <f t="shared" ref="E129" si="205">IF(NOT(SUM(E130)=0),SUM(E130),"нд")</f>
        <v>нд</v>
      </c>
      <c r="F129" s="13" t="str">
        <f t="shared" si="204"/>
        <v>нд</v>
      </c>
      <c r="G129" s="13" t="str">
        <f t="shared" si="204"/>
        <v>нд</v>
      </c>
      <c r="H129" s="13" t="str">
        <f t="shared" ref="H129:I129" si="206">IF(NOT(SUM(H130)=0),SUM(H130),"нд")</f>
        <v>нд</v>
      </c>
      <c r="I129" s="13" t="str">
        <f t="shared" si="206"/>
        <v>нд</v>
      </c>
      <c r="J129" s="13" t="str">
        <f t="shared" ref="J129:S129" si="207">IF(NOT(SUM(J130)=0),SUM(J130),"нд")</f>
        <v>нд</v>
      </c>
      <c r="K129" s="13" t="str">
        <f t="shared" si="207"/>
        <v>нд</v>
      </c>
      <c r="L129" s="13" t="str">
        <f t="shared" ref="L129" si="208">IF(NOT(SUM(L130)=0),SUM(L130),"нд")</f>
        <v>нд</v>
      </c>
      <c r="M129" s="13" t="str">
        <f t="shared" si="207"/>
        <v>нд</v>
      </c>
      <c r="N129" s="13" t="str">
        <f t="shared" ref="N129" si="209">IF(NOT(SUM(N130)=0),SUM(N130),"нд")</f>
        <v>нд</v>
      </c>
      <c r="O129" s="13" t="str">
        <f t="shared" si="207"/>
        <v>нд</v>
      </c>
      <c r="P129" s="13" t="str">
        <f t="shared" ref="P129" si="210">IF(NOT(SUM(P130)=0),SUM(P130),"нд")</f>
        <v>нд</v>
      </c>
      <c r="Q129" s="13" t="str">
        <f t="shared" si="207"/>
        <v>нд</v>
      </c>
      <c r="R129" s="13" t="str">
        <f t="shared" si="207"/>
        <v>нд</v>
      </c>
      <c r="S129" s="13" t="str">
        <f t="shared" si="207"/>
        <v>нд</v>
      </c>
      <c r="T129" s="13" t="str">
        <f t="shared" si="162"/>
        <v>нд</v>
      </c>
      <c r="U129" s="91" t="str">
        <f t="shared" si="163"/>
        <v>нд</v>
      </c>
      <c r="V129" s="13" t="s">
        <v>26</v>
      </c>
    </row>
    <row r="130" spans="1:22" x14ac:dyDescent="0.25">
      <c r="A130" s="12" t="s">
        <v>26</v>
      </c>
      <c r="B130" s="12" t="s">
        <v>26</v>
      </c>
      <c r="C130" s="12" t="s">
        <v>26</v>
      </c>
      <c r="D130" s="12" t="s">
        <v>26</v>
      </c>
      <c r="E130" s="12" t="s">
        <v>26</v>
      </c>
      <c r="F130" s="12" t="s">
        <v>26</v>
      </c>
      <c r="G130" s="12" t="s">
        <v>26</v>
      </c>
      <c r="H130" s="8" t="str">
        <f t="shared" si="159"/>
        <v>нд</v>
      </c>
      <c r="I130" s="8" t="str">
        <f t="shared" si="159"/>
        <v>нд</v>
      </c>
      <c r="J130" s="12" t="s">
        <v>26</v>
      </c>
      <c r="K130" s="12" t="s">
        <v>26</v>
      </c>
      <c r="L130" s="8" t="s">
        <v>26</v>
      </c>
      <c r="M130" s="12" t="s">
        <v>26</v>
      </c>
      <c r="N130" s="8" t="s">
        <v>26</v>
      </c>
      <c r="O130" s="12" t="s">
        <v>26</v>
      </c>
      <c r="P130" s="8" t="s">
        <v>26</v>
      </c>
      <c r="Q130" s="12" t="s">
        <v>26</v>
      </c>
      <c r="R130" s="8" t="str">
        <f t="shared" si="160"/>
        <v>нд</v>
      </c>
      <c r="S130" s="12" t="str">
        <f t="shared" si="161"/>
        <v>нд</v>
      </c>
      <c r="T130" s="12" t="str">
        <f t="shared" si="162"/>
        <v>нд</v>
      </c>
      <c r="U130" s="92" t="str">
        <f t="shared" si="163"/>
        <v>нд</v>
      </c>
      <c r="V130" s="12" t="s">
        <v>26</v>
      </c>
    </row>
    <row r="131" spans="1:22" ht="31.5" x14ac:dyDescent="0.25">
      <c r="A131" s="44" t="s">
        <v>101</v>
      </c>
      <c r="B131" s="45" t="s">
        <v>102</v>
      </c>
      <c r="C131" s="13" t="s">
        <v>25</v>
      </c>
      <c r="D131" s="13" t="str">
        <f t="shared" ref="D131:G131" si="211">IF(NOT(SUM(D132)=0),SUM(D132),"нд")</f>
        <v>нд</v>
      </c>
      <c r="E131" s="13" t="str">
        <f t="shared" ref="E131" si="212">IF(NOT(SUM(E132)=0),SUM(E132),"нд")</f>
        <v>нд</v>
      </c>
      <c r="F131" s="13" t="str">
        <f t="shared" si="211"/>
        <v>нд</v>
      </c>
      <c r="G131" s="13" t="str">
        <f t="shared" si="211"/>
        <v>нд</v>
      </c>
      <c r="H131" s="13" t="str">
        <f t="shared" ref="H131:S131" si="213">IF(NOT(SUM(H132)=0),SUM(H132),"нд")</f>
        <v>нд</v>
      </c>
      <c r="I131" s="13" t="str">
        <f t="shared" si="213"/>
        <v>нд</v>
      </c>
      <c r="J131" s="13" t="str">
        <f t="shared" si="213"/>
        <v>нд</v>
      </c>
      <c r="K131" s="13" t="str">
        <f t="shared" si="213"/>
        <v>нд</v>
      </c>
      <c r="L131" s="13" t="str">
        <f t="shared" si="213"/>
        <v>нд</v>
      </c>
      <c r="M131" s="13" t="str">
        <f t="shared" si="213"/>
        <v>нд</v>
      </c>
      <c r="N131" s="13" t="str">
        <f t="shared" si="213"/>
        <v>нд</v>
      </c>
      <c r="O131" s="13" t="str">
        <f t="shared" si="213"/>
        <v>нд</v>
      </c>
      <c r="P131" s="13" t="str">
        <f t="shared" si="213"/>
        <v>нд</v>
      </c>
      <c r="Q131" s="13" t="str">
        <f t="shared" si="213"/>
        <v>нд</v>
      </c>
      <c r="R131" s="13" t="str">
        <f t="shared" si="213"/>
        <v>нд</v>
      </c>
      <c r="S131" s="13" t="str">
        <f t="shared" si="213"/>
        <v>нд</v>
      </c>
      <c r="T131" s="13" t="str">
        <f t="shared" si="162"/>
        <v>нд</v>
      </c>
      <c r="U131" s="91" t="str">
        <f t="shared" si="163"/>
        <v>нд</v>
      </c>
      <c r="V131" s="13" t="s">
        <v>26</v>
      </c>
    </row>
    <row r="132" spans="1:22" x14ac:dyDescent="0.25">
      <c r="A132" s="12" t="s">
        <v>26</v>
      </c>
      <c r="B132" s="12" t="s">
        <v>26</v>
      </c>
      <c r="C132" s="12" t="s">
        <v>26</v>
      </c>
      <c r="D132" s="12" t="s">
        <v>26</v>
      </c>
      <c r="E132" s="12" t="s">
        <v>26</v>
      </c>
      <c r="F132" s="12" t="s">
        <v>26</v>
      </c>
      <c r="G132" s="12" t="s">
        <v>26</v>
      </c>
      <c r="H132" s="8" t="str">
        <f t="shared" si="159"/>
        <v>нд</v>
      </c>
      <c r="I132" s="8" t="str">
        <f t="shared" si="159"/>
        <v>нд</v>
      </c>
      <c r="J132" s="12" t="s">
        <v>26</v>
      </c>
      <c r="K132" s="12" t="s">
        <v>26</v>
      </c>
      <c r="L132" s="12" t="s">
        <v>26</v>
      </c>
      <c r="M132" s="12" t="s">
        <v>26</v>
      </c>
      <c r="N132" s="12" t="s">
        <v>26</v>
      </c>
      <c r="O132" s="12" t="s">
        <v>26</v>
      </c>
      <c r="P132" s="12" t="s">
        <v>26</v>
      </c>
      <c r="Q132" s="12" t="s">
        <v>26</v>
      </c>
      <c r="R132" s="12" t="str">
        <f t="shared" si="160"/>
        <v>нд</v>
      </c>
      <c r="S132" s="12" t="str">
        <f t="shared" si="161"/>
        <v>нд</v>
      </c>
      <c r="T132" s="12" t="str">
        <f t="shared" si="162"/>
        <v>нд</v>
      </c>
      <c r="U132" s="92" t="str">
        <f t="shared" si="163"/>
        <v>нд</v>
      </c>
      <c r="V132" s="12" t="s">
        <v>26</v>
      </c>
    </row>
    <row r="133" spans="1:22" ht="31.5" x14ac:dyDescent="0.25">
      <c r="A133" s="44" t="s">
        <v>103</v>
      </c>
      <c r="B133" s="45" t="s">
        <v>104</v>
      </c>
      <c r="C133" s="13" t="s">
        <v>25</v>
      </c>
      <c r="D133" s="13" t="str">
        <f t="shared" ref="D133:G133" si="214">IF(NOT(SUM(D134)=0),SUM(D134),"нд")</f>
        <v>нд</v>
      </c>
      <c r="E133" s="13" t="str">
        <f t="shared" ref="E133" si="215">IF(NOT(SUM(E134)=0),SUM(E134),"нд")</f>
        <v>нд</v>
      </c>
      <c r="F133" s="13" t="str">
        <f t="shared" si="214"/>
        <v>нд</v>
      </c>
      <c r="G133" s="13" t="str">
        <f t="shared" si="214"/>
        <v>нд</v>
      </c>
      <c r="H133" s="13" t="str">
        <f t="shared" ref="H133:S133" si="216">IF(NOT(SUM(H134)=0),SUM(H134),"нд")</f>
        <v>нд</v>
      </c>
      <c r="I133" s="13" t="str">
        <f t="shared" si="216"/>
        <v>нд</v>
      </c>
      <c r="J133" s="13" t="str">
        <f t="shared" si="216"/>
        <v>нд</v>
      </c>
      <c r="K133" s="13" t="str">
        <f t="shared" si="216"/>
        <v>нд</v>
      </c>
      <c r="L133" s="13" t="str">
        <f t="shared" si="216"/>
        <v>нд</v>
      </c>
      <c r="M133" s="13" t="str">
        <f t="shared" si="216"/>
        <v>нд</v>
      </c>
      <c r="N133" s="13" t="str">
        <f t="shared" si="216"/>
        <v>нд</v>
      </c>
      <c r="O133" s="13" t="str">
        <f t="shared" si="216"/>
        <v>нд</v>
      </c>
      <c r="P133" s="13" t="str">
        <f t="shared" si="216"/>
        <v>нд</v>
      </c>
      <c r="Q133" s="13" t="str">
        <f t="shared" si="216"/>
        <v>нд</v>
      </c>
      <c r="R133" s="13" t="str">
        <f t="shared" si="216"/>
        <v>нд</v>
      </c>
      <c r="S133" s="13" t="str">
        <f t="shared" si="216"/>
        <v>нд</v>
      </c>
      <c r="T133" s="13" t="str">
        <f t="shared" si="162"/>
        <v>нд</v>
      </c>
      <c r="U133" s="91" t="str">
        <f t="shared" si="163"/>
        <v>нд</v>
      </c>
      <c r="V133" s="13" t="s">
        <v>26</v>
      </c>
    </row>
    <row r="134" spans="1:22" x14ac:dyDescent="0.25">
      <c r="A134" s="12" t="s">
        <v>26</v>
      </c>
      <c r="B134" s="12" t="s">
        <v>26</v>
      </c>
      <c r="C134" s="12" t="s">
        <v>26</v>
      </c>
      <c r="D134" s="12" t="s">
        <v>26</v>
      </c>
      <c r="E134" s="12" t="s">
        <v>26</v>
      </c>
      <c r="F134" s="12" t="s">
        <v>26</v>
      </c>
      <c r="G134" s="12" t="s">
        <v>26</v>
      </c>
      <c r="H134" s="8" t="str">
        <f t="shared" si="159"/>
        <v>нд</v>
      </c>
      <c r="I134" s="8" t="str">
        <f t="shared" si="159"/>
        <v>нд</v>
      </c>
      <c r="J134" s="12" t="s">
        <v>26</v>
      </c>
      <c r="K134" s="12" t="s">
        <v>26</v>
      </c>
      <c r="L134" s="12" t="s">
        <v>26</v>
      </c>
      <c r="M134" s="12" t="s">
        <v>26</v>
      </c>
      <c r="N134" s="12" t="s">
        <v>26</v>
      </c>
      <c r="O134" s="12" t="s">
        <v>26</v>
      </c>
      <c r="P134" s="12" t="s">
        <v>26</v>
      </c>
      <c r="Q134" s="12" t="s">
        <v>26</v>
      </c>
      <c r="R134" s="12" t="str">
        <f t="shared" si="160"/>
        <v>нд</v>
      </c>
      <c r="S134" s="12" t="str">
        <f t="shared" si="161"/>
        <v>нд</v>
      </c>
      <c r="T134" s="12" t="str">
        <f t="shared" si="162"/>
        <v>нд</v>
      </c>
      <c r="U134" s="92" t="str">
        <f t="shared" si="163"/>
        <v>нд</v>
      </c>
      <c r="V134" s="12" t="s">
        <v>26</v>
      </c>
    </row>
    <row r="135" spans="1:22" ht="31.5" x14ac:dyDescent="0.25">
      <c r="A135" s="44" t="s">
        <v>105</v>
      </c>
      <c r="B135" s="45" t="s">
        <v>106</v>
      </c>
      <c r="C135" s="13" t="s">
        <v>25</v>
      </c>
      <c r="D135" s="13" t="str">
        <f t="shared" ref="D135:G135" si="217">IF(NOT(SUM(D136)=0),SUM(D136),"нд")</f>
        <v>нд</v>
      </c>
      <c r="E135" s="13" t="str">
        <f t="shared" ref="E135" si="218">IF(NOT(SUM(E136)=0),SUM(E136),"нд")</f>
        <v>нд</v>
      </c>
      <c r="F135" s="13" t="str">
        <f t="shared" si="217"/>
        <v>нд</v>
      </c>
      <c r="G135" s="13" t="str">
        <f t="shared" si="217"/>
        <v>нд</v>
      </c>
      <c r="H135" s="13" t="str">
        <f t="shared" ref="H135:S135" si="219">IF(NOT(SUM(H136)=0),SUM(H136),"нд")</f>
        <v>нд</v>
      </c>
      <c r="I135" s="13" t="str">
        <f t="shared" si="219"/>
        <v>нд</v>
      </c>
      <c r="J135" s="13" t="str">
        <f t="shared" si="219"/>
        <v>нд</v>
      </c>
      <c r="K135" s="13" t="str">
        <f t="shared" si="219"/>
        <v>нд</v>
      </c>
      <c r="L135" s="13" t="str">
        <f t="shared" si="219"/>
        <v>нд</v>
      </c>
      <c r="M135" s="13" t="str">
        <f t="shared" si="219"/>
        <v>нд</v>
      </c>
      <c r="N135" s="13" t="str">
        <f t="shared" si="219"/>
        <v>нд</v>
      </c>
      <c r="O135" s="13" t="str">
        <f t="shared" si="219"/>
        <v>нд</v>
      </c>
      <c r="P135" s="13" t="str">
        <f t="shared" si="219"/>
        <v>нд</v>
      </c>
      <c r="Q135" s="13" t="str">
        <f t="shared" si="219"/>
        <v>нд</v>
      </c>
      <c r="R135" s="13" t="str">
        <f t="shared" si="219"/>
        <v>нд</v>
      </c>
      <c r="S135" s="13" t="str">
        <f t="shared" si="219"/>
        <v>нд</v>
      </c>
      <c r="T135" s="13" t="str">
        <f t="shared" si="162"/>
        <v>нд</v>
      </c>
      <c r="U135" s="91" t="str">
        <f t="shared" si="163"/>
        <v>нд</v>
      </c>
      <c r="V135" s="13" t="s">
        <v>26</v>
      </c>
    </row>
    <row r="136" spans="1:22" x14ac:dyDescent="0.25">
      <c r="A136" s="12" t="s">
        <v>26</v>
      </c>
      <c r="B136" s="12" t="s">
        <v>26</v>
      </c>
      <c r="C136" s="12" t="s">
        <v>26</v>
      </c>
      <c r="D136" s="12" t="s">
        <v>26</v>
      </c>
      <c r="E136" s="12" t="s">
        <v>26</v>
      </c>
      <c r="F136" s="12" t="s">
        <v>26</v>
      </c>
      <c r="G136" s="12" t="s">
        <v>26</v>
      </c>
      <c r="H136" s="8" t="str">
        <f t="shared" si="159"/>
        <v>нд</v>
      </c>
      <c r="I136" s="8" t="str">
        <f t="shared" si="159"/>
        <v>нд</v>
      </c>
      <c r="J136" s="12" t="s">
        <v>26</v>
      </c>
      <c r="K136" s="12" t="s">
        <v>26</v>
      </c>
      <c r="L136" s="12" t="s">
        <v>26</v>
      </c>
      <c r="M136" s="12" t="s">
        <v>26</v>
      </c>
      <c r="N136" s="12" t="s">
        <v>26</v>
      </c>
      <c r="O136" s="12" t="s">
        <v>26</v>
      </c>
      <c r="P136" s="12" t="s">
        <v>26</v>
      </c>
      <c r="Q136" s="12" t="s">
        <v>26</v>
      </c>
      <c r="R136" s="12" t="str">
        <f t="shared" si="160"/>
        <v>нд</v>
      </c>
      <c r="S136" s="12" t="str">
        <f t="shared" si="161"/>
        <v>нд</v>
      </c>
      <c r="T136" s="12" t="str">
        <f t="shared" si="162"/>
        <v>нд</v>
      </c>
      <c r="U136" s="92" t="str">
        <f t="shared" si="163"/>
        <v>нд</v>
      </c>
      <c r="V136" s="12" t="s">
        <v>26</v>
      </c>
    </row>
    <row r="137" spans="1:22" ht="47.25" x14ac:dyDescent="0.25">
      <c r="A137" s="44" t="s">
        <v>107</v>
      </c>
      <c r="B137" s="45" t="s">
        <v>108</v>
      </c>
      <c r="C137" s="13" t="s">
        <v>25</v>
      </c>
      <c r="D137" s="13" t="str">
        <f t="shared" ref="D137:G137" si="220">IF(NOT(SUM(D138)=0),SUM(D138),"нд")</f>
        <v>нд</v>
      </c>
      <c r="E137" s="13" t="str">
        <f t="shared" ref="E137" si="221">IF(NOT(SUM(E138)=0),SUM(E138),"нд")</f>
        <v>нд</v>
      </c>
      <c r="F137" s="13" t="str">
        <f t="shared" si="220"/>
        <v>нд</v>
      </c>
      <c r="G137" s="13" t="str">
        <f t="shared" si="220"/>
        <v>нд</v>
      </c>
      <c r="H137" s="13" t="str">
        <f t="shared" ref="H137:S137" si="222">IF(NOT(SUM(H138)=0),SUM(H138),"нд")</f>
        <v>нд</v>
      </c>
      <c r="I137" s="13" t="str">
        <f t="shared" si="222"/>
        <v>нд</v>
      </c>
      <c r="J137" s="13" t="str">
        <f t="shared" si="222"/>
        <v>нд</v>
      </c>
      <c r="K137" s="13" t="str">
        <f t="shared" si="222"/>
        <v>нд</v>
      </c>
      <c r="L137" s="13" t="str">
        <f t="shared" si="222"/>
        <v>нд</v>
      </c>
      <c r="M137" s="13" t="str">
        <f t="shared" si="222"/>
        <v>нд</v>
      </c>
      <c r="N137" s="13" t="str">
        <f t="shared" si="222"/>
        <v>нд</v>
      </c>
      <c r="O137" s="13" t="str">
        <f t="shared" si="222"/>
        <v>нд</v>
      </c>
      <c r="P137" s="13" t="str">
        <f t="shared" si="222"/>
        <v>нд</v>
      </c>
      <c r="Q137" s="13" t="str">
        <f t="shared" si="222"/>
        <v>нд</v>
      </c>
      <c r="R137" s="13" t="str">
        <f t="shared" si="222"/>
        <v>нд</v>
      </c>
      <c r="S137" s="13" t="str">
        <f t="shared" si="222"/>
        <v>нд</v>
      </c>
      <c r="T137" s="13" t="str">
        <f t="shared" si="162"/>
        <v>нд</v>
      </c>
      <c r="U137" s="91" t="str">
        <f t="shared" si="163"/>
        <v>нд</v>
      </c>
      <c r="V137" s="13" t="s">
        <v>26</v>
      </c>
    </row>
    <row r="138" spans="1:22" x14ac:dyDescent="0.25">
      <c r="A138" s="12" t="s">
        <v>26</v>
      </c>
      <c r="B138" s="12" t="s">
        <v>26</v>
      </c>
      <c r="C138" s="12" t="s">
        <v>26</v>
      </c>
      <c r="D138" s="12" t="s">
        <v>26</v>
      </c>
      <c r="E138" s="12" t="s">
        <v>26</v>
      </c>
      <c r="F138" s="12" t="s">
        <v>26</v>
      </c>
      <c r="G138" s="12" t="s">
        <v>26</v>
      </c>
      <c r="H138" s="8" t="str">
        <f t="shared" si="159"/>
        <v>нд</v>
      </c>
      <c r="I138" s="8" t="str">
        <f t="shared" si="159"/>
        <v>нд</v>
      </c>
      <c r="J138" s="12" t="s">
        <v>26</v>
      </c>
      <c r="K138" s="12" t="s">
        <v>26</v>
      </c>
      <c r="L138" s="12" t="s">
        <v>26</v>
      </c>
      <c r="M138" s="12" t="s">
        <v>26</v>
      </c>
      <c r="N138" s="12" t="s">
        <v>26</v>
      </c>
      <c r="O138" s="12" t="s">
        <v>26</v>
      </c>
      <c r="P138" s="12" t="s">
        <v>26</v>
      </c>
      <c r="Q138" s="12" t="s">
        <v>26</v>
      </c>
      <c r="R138" s="12" t="str">
        <f t="shared" si="160"/>
        <v>нд</v>
      </c>
      <c r="S138" s="12" t="str">
        <f t="shared" si="161"/>
        <v>нд</v>
      </c>
      <c r="T138" s="12" t="str">
        <f t="shared" si="162"/>
        <v>нд</v>
      </c>
      <c r="U138" s="92" t="str">
        <f t="shared" si="163"/>
        <v>нд</v>
      </c>
      <c r="V138" s="12" t="s">
        <v>26</v>
      </c>
    </row>
    <row r="139" spans="1:22" ht="47.25" x14ac:dyDescent="0.25">
      <c r="A139" s="54" t="s">
        <v>109</v>
      </c>
      <c r="B139" s="55" t="s">
        <v>110</v>
      </c>
      <c r="C139" s="73" t="s">
        <v>25</v>
      </c>
      <c r="D139" s="78">
        <f t="shared" ref="D139:G139" si="223">IF(NOT(SUM(D140,D142)=0),SUM(D140,D142),"нд")</f>
        <v>3.665</v>
      </c>
      <c r="E139" s="78">
        <f t="shared" ref="E139" si="224">IF(NOT(SUM(E140,E142)=0),SUM(E140,E142),"нд")</f>
        <v>14.473000000000001</v>
      </c>
      <c r="F139" s="78">
        <f t="shared" si="223"/>
        <v>1.774</v>
      </c>
      <c r="G139" s="78">
        <f t="shared" si="223"/>
        <v>20.774000000000001</v>
      </c>
      <c r="H139" s="78">
        <f t="shared" ref="H139:Q139" si="225">IF(NOT(SUM(H140,H142)=0),SUM(H140,H142),"нд")</f>
        <v>12.93</v>
      </c>
      <c r="I139" s="78" t="str">
        <f t="shared" si="225"/>
        <v>нд</v>
      </c>
      <c r="J139" s="78" t="str">
        <f t="shared" si="225"/>
        <v>нд</v>
      </c>
      <c r="K139" s="78" t="str">
        <f t="shared" si="225"/>
        <v>нд</v>
      </c>
      <c r="L139" s="78" t="str">
        <f t="shared" si="225"/>
        <v>нд</v>
      </c>
      <c r="M139" s="78" t="str">
        <f t="shared" si="225"/>
        <v>нд</v>
      </c>
      <c r="N139" s="78" t="str">
        <f t="shared" si="225"/>
        <v>нд</v>
      </c>
      <c r="O139" s="78" t="str">
        <f t="shared" si="225"/>
        <v>нд</v>
      </c>
      <c r="P139" s="78">
        <f t="shared" si="225"/>
        <v>12.93</v>
      </c>
      <c r="Q139" s="78" t="str">
        <f t="shared" si="225"/>
        <v>нд</v>
      </c>
      <c r="R139" s="78">
        <f t="shared" ref="R139:S139" si="226">IF(NOT(SUM(R140,R142)=0),SUM(R140,R142),"нд")</f>
        <v>1.774</v>
      </c>
      <c r="S139" s="78">
        <f t="shared" si="226"/>
        <v>20.774000000000001</v>
      </c>
      <c r="T139" s="78">
        <f t="shared" si="162"/>
        <v>-12.93</v>
      </c>
      <c r="U139" s="93">
        <f t="shared" si="163"/>
        <v>-100</v>
      </c>
      <c r="V139" s="73" t="s">
        <v>26</v>
      </c>
    </row>
    <row r="140" spans="1:22" x14ac:dyDescent="0.25">
      <c r="A140" s="56" t="s">
        <v>141</v>
      </c>
      <c r="B140" s="38" t="s">
        <v>310</v>
      </c>
      <c r="C140" s="5" t="s">
        <v>25</v>
      </c>
      <c r="D140" s="6">
        <f t="shared" ref="D140:G140" si="227">IF(NOT(SUM(D141:D141)=0),SUM(D141:D141),"нд")</f>
        <v>1.0680000000000001</v>
      </c>
      <c r="E140" s="6">
        <f t="shared" ref="E140" si="228">IF(NOT(SUM(E141:E141)=0),SUM(E141:E141),"нд")</f>
        <v>8.2550000000000008</v>
      </c>
      <c r="F140" s="6" t="str">
        <f t="shared" si="227"/>
        <v>нд</v>
      </c>
      <c r="G140" s="6">
        <f t="shared" si="227"/>
        <v>6.0919999999999996</v>
      </c>
      <c r="H140" s="6">
        <f t="shared" ref="H140:I140" si="229">IF(NOT(SUM(H141:H141)=0),SUM(H141:H141),"нд")</f>
        <v>6.0919999999999996</v>
      </c>
      <c r="I140" s="6" t="str">
        <f t="shared" si="229"/>
        <v>нд</v>
      </c>
      <c r="J140" s="6" t="str">
        <f t="shared" ref="J140:S140" si="230">IF(NOT(SUM(J141:J141)=0),SUM(J141:J141),"нд")</f>
        <v>нд</v>
      </c>
      <c r="K140" s="6" t="str">
        <f t="shared" si="230"/>
        <v>нд</v>
      </c>
      <c r="L140" s="6" t="str">
        <f t="shared" ref="L140" si="231">IF(NOT(SUM(L141:L141)=0),SUM(L141:L141),"нд")</f>
        <v>нд</v>
      </c>
      <c r="M140" s="6" t="str">
        <f t="shared" si="230"/>
        <v>нд</v>
      </c>
      <c r="N140" s="6" t="str">
        <f t="shared" ref="N140" si="232">IF(NOT(SUM(N141:N141)=0),SUM(N141:N141),"нд")</f>
        <v>нд</v>
      </c>
      <c r="O140" s="6" t="str">
        <f t="shared" si="230"/>
        <v>нд</v>
      </c>
      <c r="P140" s="6">
        <f t="shared" ref="P140" si="233">IF(NOT(SUM(P141:P141)=0),SUM(P141:P141),"нд")</f>
        <v>6.0919999999999996</v>
      </c>
      <c r="Q140" s="6" t="str">
        <f t="shared" si="230"/>
        <v>нд</v>
      </c>
      <c r="R140" s="6" t="str">
        <f t="shared" si="230"/>
        <v>нд</v>
      </c>
      <c r="S140" s="6">
        <f t="shared" si="230"/>
        <v>6.0919999999999996</v>
      </c>
      <c r="T140" s="6">
        <f t="shared" si="162"/>
        <v>-6.0919999999999996</v>
      </c>
      <c r="U140" s="88">
        <f t="shared" si="163"/>
        <v>-100</v>
      </c>
      <c r="V140" s="5" t="s">
        <v>26</v>
      </c>
    </row>
    <row r="141" spans="1:22" ht="47.25" x14ac:dyDescent="0.25">
      <c r="A141" s="57" t="s">
        <v>141</v>
      </c>
      <c r="B141" s="58" t="s">
        <v>199</v>
      </c>
      <c r="C141" s="76" t="s">
        <v>287</v>
      </c>
      <c r="D141" s="8">
        <f>ROUND(1.282/1.2,3)</f>
        <v>1.0680000000000001</v>
      </c>
      <c r="E141" s="8">
        <v>8.2550000000000008</v>
      </c>
      <c r="F141" s="8" t="s">
        <v>26</v>
      </c>
      <c r="G141" s="8">
        <v>6.0919999999999996</v>
      </c>
      <c r="H141" s="8">
        <f t="shared" si="159"/>
        <v>6.0919999999999996</v>
      </c>
      <c r="I141" s="8" t="str">
        <f t="shared" si="159"/>
        <v>нд</v>
      </c>
      <c r="J141" s="79" t="s">
        <v>26</v>
      </c>
      <c r="K141" s="79" t="s">
        <v>26</v>
      </c>
      <c r="L141" s="12" t="s">
        <v>26</v>
      </c>
      <c r="M141" s="8" t="s">
        <v>26</v>
      </c>
      <c r="N141" s="12" t="s">
        <v>26</v>
      </c>
      <c r="O141" s="8" t="s">
        <v>26</v>
      </c>
      <c r="P141" s="8">
        <v>6.0919999999999996</v>
      </c>
      <c r="Q141" s="8" t="s">
        <v>26</v>
      </c>
      <c r="R141" s="8" t="s">
        <v>26</v>
      </c>
      <c r="S141" s="8">
        <f>IF(NOT(OR(G141="нд",I141="нд")),G141-I141,G141)</f>
        <v>6.0919999999999996</v>
      </c>
      <c r="T141" s="8">
        <f t="shared" si="162"/>
        <v>-6.0919999999999996</v>
      </c>
      <c r="U141" s="95">
        <f t="shared" si="163"/>
        <v>-100</v>
      </c>
      <c r="V141" s="97" t="s">
        <v>317</v>
      </c>
    </row>
    <row r="142" spans="1:22" x14ac:dyDescent="0.25">
      <c r="A142" s="31" t="s">
        <v>200</v>
      </c>
      <c r="B142" s="32" t="s">
        <v>311</v>
      </c>
      <c r="C142" s="33" t="s">
        <v>25</v>
      </c>
      <c r="D142" s="7">
        <f t="shared" ref="D142:G142" si="234">IF(NOT(SUM(D143:D145)=0),SUM(D143:D145),"нд")</f>
        <v>2.597</v>
      </c>
      <c r="E142" s="7">
        <f>IF(NOT(SUM(E143:E145)=0),SUM(E143:E145),"нд")</f>
        <v>6.218</v>
      </c>
      <c r="F142" s="7">
        <f t="shared" si="234"/>
        <v>1.774</v>
      </c>
      <c r="G142" s="7">
        <f t="shared" si="234"/>
        <v>14.682</v>
      </c>
      <c r="H142" s="7">
        <f t="shared" ref="H142:S142" si="235">IF(NOT(SUM(H143:H145)=0),SUM(H143:H145),"нд")</f>
        <v>6.8380000000000001</v>
      </c>
      <c r="I142" s="7" t="str">
        <f t="shared" si="235"/>
        <v>нд</v>
      </c>
      <c r="J142" s="7" t="str">
        <f t="shared" si="235"/>
        <v>нд</v>
      </c>
      <c r="K142" s="7" t="str">
        <f t="shared" si="235"/>
        <v>нд</v>
      </c>
      <c r="L142" s="7" t="str">
        <f t="shared" ref="L142" si="236">IF(NOT(SUM(L143:L145)=0),SUM(L143:L145),"нд")</f>
        <v>нд</v>
      </c>
      <c r="M142" s="7" t="str">
        <f t="shared" si="235"/>
        <v>нд</v>
      </c>
      <c r="N142" s="7" t="str">
        <f t="shared" ref="N142" si="237">IF(NOT(SUM(N143:N145)=0),SUM(N143:N145),"нд")</f>
        <v>нд</v>
      </c>
      <c r="O142" s="7" t="str">
        <f t="shared" si="235"/>
        <v>нд</v>
      </c>
      <c r="P142" s="7">
        <f t="shared" ref="P142" si="238">IF(NOT(SUM(P143:P145)=0),SUM(P143:P145),"нд")</f>
        <v>6.8380000000000001</v>
      </c>
      <c r="Q142" s="7" t="str">
        <f t="shared" si="235"/>
        <v>нд</v>
      </c>
      <c r="R142" s="7">
        <f t="shared" si="235"/>
        <v>1.774</v>
      </c>
      <c r="S142" s="7">
        <f t="shared" si="235"/>
        <v>14.682</v>
      </c>
      <c r="T142" s="7">
        <f t="shared" si="162"/>
        <v>-6.8380000000000001</v>
      </c>
      <c r="U142" s="89">
        <f t="shared" si="163"/>
        <v>-100</v>
      </c>
      <c r="V142" s="7" t="s">
        <v>26</v>
      </c>
    </row>
    <row r="143" spans="1:22" ht="47.25" x14ac:dyDescent="0.25">
      <c r="A143" s="57" t="s">
        <v>200</v>
      </c>
      <c r="B143" s="58" t="s">
        <v>201</v>
      </c>
      <c r="C143" s="76" t="s">
        <v>288</v>
      </c>
      <c r="D143" s="8">
        <f>ROUND(0.988/1.2,3)</f>
        <v>0.82299999999999995</v>
      </c>
      <c r="E143" s="8">
        <v>6.218</v>
      </c>
      <c r="F143" s="8" t="s">
        <v>26</v>
      </c>
      <c r="G143" s="8" t="s">
        <v>26</v>
      </c>
      <c r="H143" s="8" t="str">
        <f t="shared" si="159"/>
        <v>нд</v>
      </c>
      <c r="I143" s="8" t="str">
        <f t="shared" si="159"/>
        <v>нд</v>
      </c>
      <c r="J143" s="79" t="s">
        <v>26</v>
      </c>
      <c r="K143" s="79" t="s">
        <v>26</v>
      </c>
      <c r="L143" s="12" t="s">
        <v>26</v>
      </c>
      <c r="M143" s="79" t="s">
        <v>26</v>
      </c>
      <c r="N143" s="12" t="s">
        <v>26</v>
      </c>
      <c r="O143" s="8" t="s">
        <v>26</v>
      </c>
      <c r="P143" s="8" t="s">
        <v>26</v>
      </c>
      <c r="Q143" s="8" t="s">
        <v>26</v>
      </c>
      <c r="R143" s="8" t="s">
        <v>26</v>
      </c>
      <c r="S143" s="8" t="s">
        <v>26</v>
      </c>
      <c r="T143" s="8" t="str">
        <f t="shared" si="162"/>
        <v>нд</v>
      </c>
      <c r="U143" s="95" t="str">
        <f t="shared" si="163"/>
        <v>нд</v>
      </c>
      <c r="V143" s="97" t="s">
        <v>26</v>
      </c>
    </row>
    <row r="144" spans="1:22" ht="47.25" x14ac:dyDescent="0.25">
      <c r="A144" s="57" t="s">
        <v>200</v>
      </c>
      <c r="B144" s="58" t="s">
        <v>202</v>
      </c>
      <c r="C144" s="76" t="s">
        <v>289</v>
      </c>
      <c r="D144" s="8">
        <f>ROUND(0.985/1.2,3)</f>
        <v>0.82099999999999995</v>
      </c>
      <c r="E144" s="12" t="s">
        <v>26</v>
      </c>
      <c r="F144" s="8">
        <f>ROUND(0.985/1.2,3)</f>
        <v>0.82099999999999995</v>
      </c>
      <c r="G144" s="8">
        <v>6.8380000000000001</v>
      </c>
      <c r="H144" s="8">
        <f t="shared" si="159"/>
        <v>6.8380000000000001</v>
      </c>
      <c r="I144" s="8" t="str">
        <f t="shared" si="159"/>
        <v>нд</v>
      </c>
      <c r="J144" s="79" t="s">
        <v>26</v>
      </c>
      <c r="K144" s="79" t="s">
        <v>26</v>
      </c>
      <c r="L144" s="12" t="s">
        <v>26</v>
      </c>
      <c r="M144" s="79" t="s">
        <v>26</v>
      </c>
      <c r="N144" s="12" t="s">
        <v>26</v>
      </c>
      <c r="O144" s="79" t="s">
        <v>26</v>
      </c>
      <c r="P144" s="8">
        <v>6.8380000000000001</v>
      </c>
      <c r="Q144" s="79" t="s">
        <v>26</v>
      </c>
      <c r="R144" s="8">
        <f t="shared" si="160"/>
        <v>0.82099999999999995</v>
      </c>
      <c r="S144" s="8">
        <f t="shared" si="161"/>
        <v>6.8380000000000001</v>
      </c>
      <c r="T144" s="8">
        <f t="shared" si="162"/>
        <v>-6.8380000000000001</v>
      </c>
      <c r="U144" s="95">
        <f t="shared" si="163"/>
        <v>-100</v>
      </c>
      <c r="V144" s="97" t="s">
        <v>317</v>
      </c>
    </row>
    <row r="145" spans="1:22" ht="47.25" x14ac:dyDescent="0.25">
      <c r="A145" s="57" t="s">
        <v>200</v>
      </c>
      <c r="B145" s="58" t="s">
        <v>203</v>
      </c>
      <c r="C145" s="76" t="s">
        <v>290</v>
      </c>
      <c r="D145" s="8">
        <f>ROUND(1.144/1.2,3)</f>
        <v>0.95299999999999996</v>
      </c>
      <c r="E145" s="12" t="s">
        <v>26</v>
      </c>
      <c r="F145" s="8">
        <f>ROUND(1.144/1.2,3)</f>
        <v>0.95299999999999996</v>
      </c>
      <c r="G145" s="8">
        <v>7.8440000000000003</v>
      </c>
      <c r="H145" s="8" t="str">
        <f t="shared" si="159"/>
        <v>нд</v>
      </c>
      <c r="I145" s="8" t="str">
        <f t="shared" si="159"/>
        <v>нд</v>
      </c>
      <c r="J145" s="79" t="s">
        <v>26</v>
      </c>
      <c r="K145" s="79" t="s">
        <v>26</v>
      </c>
      <c r="L145" s="12" t="s">
        <v>26</v>
      </c>
      <c r="M145" s="79" t="s">
        <v>26</v>
      </c>
      <c r="N145" s="12" t="s">
        <v>26</v>
      </c>
      <c r="O145" s="79" t="s">
        <v>26</v>
      </c>
      <c r="P145" s="12" t="s">
        <v>26</v>
      </c>
      <c r="Q145" s="79" t="s">
        <v>26</v>
      </c>
      <c r="R145" s="8">
        <f t="shared" si="160"/>
        <v>0.95299999999999996</v>
      </c>
      <c r="S145" s="8">
        <f t="shared" si="161"/>
        <v>7.8440000000000003</v>
      </c>
      <c r="T145" s="8" t="str">
        <f t="shared" si="162"/>
        <v>нд</v>
      </c>
      <c r="U145" s="95" t="str">
        <f t="shared" si="163"/>
        <v>нд</v>
      </c>
      <c r="V145" s="12" t="s">
        <v>26</v>
      </c>
    </row>
    <row r="146" spans="1:22" ht="31.5" x14ac:dyDescent="0.25">
      <c r="A146" s="44" t="s">
        <v>111</v>
      </c>
      <c r="B146" s="45" t="s">
        <v>112</v>
      </c>
      <c r="C146" s="13" t="s">
        <v>25</v>
      </c>
      <c r="D146" s="13" t="str">
        <f t="shared" ref="D146:G146" si="239">IF(NOT(SUM(D147)=0),SUM(D147),"нд")</f>
        <v>нд</v>
      </c>
      <c r="E146" s="13" t="str">
        <f t="shared" ref="E146" si="240">IF(NOT(SUM(E147)=0),SUM(E147),"нд")</f>
        <v>нд</v>
      </c>
      <c r="F146" s="13" t="str">
        <f t="shared" si="239"/>
        <v>нд</v>
      </c>
      <c r="G146" s="13" t="str">
        <f t="shared" si="239"/>
        <v>нд</v>
      </c>
      <c r="H146" s="13" t="str">
        <f t="shared" ref="H146:I146" si="241">IF(NOT(SUM(H147)=0),SUM(H147),"нд")</f>
        <v>нд</v>
      </c>
      <c r="I146" s="13" t="str">
        <f t="shared" si="241"/>
        <v>нд</v>
      </c>
      <c r="J146" s="13" t="str">
        <f t="shared" ref="J146:S146" si="242">IF(NOT(SUM(J147)=0),SUM(J147),"нд")</f>
        <v>нд</v>
      </c>
      <c r="K146" s="13" t="str">
        <f t="shared" si="242"/>
        <v>нд</v>
      </c>
      <c r="L146" s="13" t="str">
        <f t="shared" si="242"/>
        <v>нд</v>
      </c>
      <c r="M146" s="13" t="str">
        <f t="shared" si="242"/>
        <v>нд</v>
      </c>
      <c r="N146" s="13" t="str">
        <f t="shared" si="242"/>
        <v>нд</v>
      </c>
      <c r="O146" s="13" t="str">
        <f t="shared" si="242"/>
        <v>нд</v>
      </c>
      <c r="P146" s="13" t="str">
        <f t="shared" si="242"/>
        <v>нд</v>
      </c>
      <c r="Q146" s="13" t="str">
        <f t="shared" si="242"/>
        <v>нд</v>
      </c>
      <c r="R146" s="13" t="str">
        <f t="shared" si="242"/>
        <v>нд</v>
      </c>
      <c r="S146" s="13" t="str">
        <f t="shared" si="242"/>
        <v>нд</v>
      </c>
      <c r="T146" s="13" t="str">
        <f t="shared" si="162"/>
        <v>нд</v>
      </c>
      <c r="U146" s="13" t="str">
        <f t="shared" si="163"/>
        <v>нд</v>
      </c>
      <c r="V146" s="13" t="s">
        <v>26</v>
      </c>
    </row>
    <row r="147" spans="1:22" x14ac:dyDescent="0.25">
      <c r="A147" s="12" t="s">
        <v>26</v>
      </c>
      <c r="B147" s="12" t="s">
        <v>26</v>
      </c>
      <c r="C147" s="12" t="s">
        <v>26</v>
      </c>
      <c r="D147" s="12" t="s">
        <v>26</v>
      </c>
      <c r="E147" s="12" t="s">
        <v>26</v>
      </c>
      <c r="F147" s="12" t="s">
        <v>26</v>
      </c>
      <c r="G147" s="12" t="s">
        <v>26</v>
      </c>
      <c r="H147" s="8" t="str">
        <f t="shared" si="159"/>
        <v>нд</v>
      </c>
      <c r="I147" s="8" t="str">
        <f t="shared" si="159"/>
        <v>нд</v>
      </c>
      <c r="J147" s="12" t="s">
        <v>26</v>
      </c>
      <c r="K147" s="12" t="s">
        <v>26</v>
      </c>
      <c r="L147" s="12" t="s">
        <v>26</v>
      </c>
      <c r="M147" s="12" t="s">
        <v>26</v>
      </c>
      <c r="N147" s="12" t="s">
        <v>26</v>
      </c>
      <c r="O147" s="12" t="s">
        <v>26</v>
      </c>
      <c r="P147" s="12" t="s">
        <v>26</v>
      </c>
      <c r="Q147" s="12" t="s">
        <v>26</v>
      </c>
      <c r="R147" s="12" t="str">
        <f t="shared" si="160"/>
        <v>нд</v>
      </c>
      <c r="S147" s="12" t="str">
        <f t="shared" si="161"/>
        <v>нд</v>
      </c>
      <c r="T147" s="12" t="str">
        <f t="shared" si="162"/>
        <v>нд</v>
      </c>
      <c r="U147" s="12" t="str">
        <f t="shared" si="163"/>
        <v>нд</v>
      </c>
      <c r="V147" s="12" t="s">
        <v>26</v>
      </c>
    </row>
    <row r="148" spans="1:22" ht="42.75" customHeight="1" x14ac:dyDescent="0.25">
      <c r="A148" s="44" t="s">
        <v>113</v>
      </c>
      <c r="B148" s="45" t="s">
        <v>114</v>
      </c>
      <c r="C148" s="13" t="s">
        <v>25</v>
      </c>
      <c r="D148" s="13" t="str">
        <f t="shared" ref="D148:G148" si="243">IF(NOT(SUM(D149)=0),SUM(D149),"нд")</f>
        <v>нд</v>
      </c>
      <c r="E148" s="13" t="str">
        <f t="shared" ref="E148" si="244">IF(NOT(SUM(E149)=0),SUM(E149),"нд")</f>
        <v>нд</v>
      </c>
      <c r="F148" s="13" t="str">
        <f t="shared" si="243"/>
        <v>нд</v>
      </c>
      <c r="G148" s="13" t="str">
        <f t="shared" si="243"/>
        <v>нд</v>
      </c>
      <c r="H148" s="13" t="str">
        <f t="shared" ref="H148:S148" si="245">IF(NOT(SUM(H149)=0),SUM(H149),"нд")</f>
        <v>нд</v>
      </c>
      <c r="I148" s="13" t="str">
        <f t="shared" si="245"/>
        <v>нд</v>
      </c>
      <c r="J148" s="13" t="str">
        <f t="shared" si="245"/>
        <v>нд</v>
      </c>
      <c r="K148" s="13" t="str">
        <f t="shared" si="245"/>
        <v>нд</v>
      </c>
      <c r="L148" s="13" t="str">
        <f t="shared" si="245"/>
        <v>нд</v>
      </c>
      <c r="M148" s="13" t="str">
        <f t="shared" si="245"/>
        <v>нд</v>
      </c>
      <c r="N148" s="13" t="str">
        <f t="shared" si="245"/>
        <v>нд</v>
      </c>
      <c r="O148" s="13" t="str">
        <f t="shared" si="245"/>
        <v>нд</v>
      </c>
      <c r="P148" s="13" t="str">
        <f t="shared" si="245"/>
        <v>нд</v>
      </c>
      <c r="Q148" s="13" t="str">
        <f t="shared" si="245"/>
        <v>нд</v>
      </c>
      <c r="R148" s="13" t="str">
        <f t="shared" si="245"/>
        <v>нд</v>
      </c>
      <c r="S148" s="13" t="str">
        <f t="shared" si="245"/>
        <v>нд</v>
      </c>
      <c r="T148" s="13" t="str">
        <f t="shared" ref="T148:T186" si="246">IF(SUM(I148)-SUM(H148)=0,"нд",SUM(I148)-SUM(H148))</f>
        <v>нд</v>
      </c>
      <c r="U148" s="13" t="str">
        <f t="shared" ref="U148:U155" si="247">IF(AND(NOT(SUM(H148)=0),NOT(SUM(H148)=0)),ROUND(SUM(T148)/SUM(H148)*100,2),"нд")</f>
        <v>нд</v>
      </c>
      <c r="V148" s="13" t="s">
        <v>26</v>
      </c>
    </row>
    <row r="149" spans="1:22" x14ac:dyDescent="0.25">
      <c r="A149" s="12" t="s">
        <v>26</v>
      </c>
      <c r="B149" s="12" t="s">
        <v>26</v>
      </c>
      <c r="C149" s="12" t="s">
        <v>26</v>
      </c>
      <c r="D149" s="12" t="s">
        <v>26</v>
      </c>
      <c r="E149" s="12" t="s">
        <v>26</v>
      </c>
      <c r="F149" s="12" t="s">
        <v>26</v>
      </c>
      <c r="G149" s="12" t="s">
        <v>26</v>
      </c>
      <c r="H149" s="8" t="str">
        <f t="shared" ref="H149:I191" si="248">IF(NOT(SUM(J149,L149,N149,P149)=0),SUM(J149,L149,N149,P149),"нд")</f>
        <v>нд</v>
      </c>
      <c r="I149" s="8" t="str">
        <f t="shared" si="248"/>
        <v>нд</v>
      </c>
      <c r="J149" s="12" t="s">
        <v>26</v>
      </c>
      <c r="K149" s="12" t="s">
        <v>26</v>
      </c>
      <c r="L149" s="12" t="s">
        <v>26</v>
      </c>
      <c r="M149" s="12" t="s">
        <v>26</v>
      </c>
      <c r="N149" s="12" t="s">
        <v>26</v>
      </c>
      <c r="O149" s="12" t="s">
        <v>26</v>
      </c>
      <c r="P149" s="12" t="s">
        <v>26</v>
      </c>
      <c r="Q149" s="12" t="s">
        <v>26</v>
      </c>
      <c r="R149" s="12" t="str">
        <f t="shared" ref="R149:R186" si="249">IF(NOT(OR(F149="нд",I149="нд")),F149-I149,F149)</f>
        <v>нд</v>
      </c>
      <c r="S149" s="12" t="str">
        <f t="shared" ref="S149:S186" si="250">IF(NOT(OR(G149="нд",I149="нд")),G149-I149,G149)</f>
        <v>нд</v>
      </c>
      <c r="T149" s="12" t="str">
        <f t="shared" si="246"/>
        <v>нд</v>
      </c>
      <c r="U149" s="12" t="str">
        <f t="shared" si="247"/>
        <v>нд</v>
      </c>
      <c r="V149" s="12" t="s">
        <v>26</v>
      </c>
    </row>
    <row r="150" spans="1:22" ht="47.25" x14ac:dyDescent="0.25">
      <c r="A150" s="42" t="s">
        <v>115</v>
      </c>
      <c r="B150" s="43" t="s">
        <v>116</v>
      </c>
      <c r="C150" s="69" t="s">
        <v>25</v>
      </c>
      <c r="D150" s="16">
        <f t="shared" ref="D150:G150" si="251">IF(NOT(SUM(D151,D154)=0),SUM(D151,D154),"нд")</f>
        <v>1.7729999999999999</v>
      </c>
      <c r="E150" s="16" t="str">
        <f>IF(NOT(SUM(E151,E154)=0),SUM(E151,E154),"нд")</f>
        <v>нд</v>
      </c>
      <c r="F150" s="16">
        <f t="shared" si="251"/>
        <v>1.7729999999999999</v>
      </c>
      <c r="G150" s="16">
        <f t="shared" si="251"/>
        <v>15.196000000000002</v>
      </c>
      <c r="H150" s="16">
        <f t="shared" ref="H150:Q150" si="252">IF(NOT(SUM(H151,H154)=0),SUM(H151,H154),"нд")</f>
        <v>5.81</v>
      </c>
      <c r="I150" s="16" t="str">
        <f t="shared" si="252"/>
        <v>нд</v>
      </c>
      <c r="J150" s="16" t="str">
        <f t="shared" si="252"/>
        <v>нд</v>
      </c>
      <c r="K150" s="16" t="str">
        <f t="shared" si="252"/>
        <v>нд</v>
      </c>
      <c r="L150" s="16" t="str">
        <f t="shared" si="252"/>
        <v>нд</v>
      </c>
      <c r="M150" s="16" t="str">
        <f t="shared" si="252"/>
        <v>нд</v>
      </c>
      <c r="N150" s="16">
        <f t="shared" si="252"/>
        <v>5.81</v>
      </c>
      <c r="O150" s="16" t="str">
        <f t="shared" si="252"/>
        <v>нд</v>
      </c>
      <c r="P150" s="16" t="str">
        <f t="shared" si="252"/>
        <v>нд</v>
      </c>
      <c r="Q150" s="16" t="str">
        <f t="shared" si="252"/>
        <v>нд</v>
      </c>
      <c r="R150" s="16">
        <f t="shared" ref="R150:S150" si="253">IF(NOT(SUM(R151,R154)=0),SUM(R151,R154),"нд")</f>
        <v>1.7729999999999999</v>
      </c>
      <c r="S150" s="16">
        <f t="shared" si="253"/>
        <v>15.196000000000002</v>
      </c>
      <c r="T150" s="16">
        <f t="shared" si="246"/>
        <v>-5.81</v>
      </c>
      <c r="U150" s="90">
        <f t="shared" si="247"/>
        <v>-100</v>
      </c>
      <c r="V150" s="16" t="s">
        <v>26</v>
      </c>
    </row>
    <row r="151" spans="1:22" ht="31.5" x14ac:dyDescent="0.25">
      <c r="A151" s="54" t="s">
        <v>117</v>
      </c>
      <c r="B151" s="55" t="s">
        <v>118</v>
      </c>
      <c r="C151" s="73" t="s">
        <v>25</v>
      </c>
      <c r="D151" s="13" t="str">
        <f t="shared" ref="D151:G151" si="254">IF(NOT(SUM(D153)=0),SUM(D153),"нд")</f>
        <v>нд</v>
      </c>
      <c r="E151" s="13" t="str">
        <f t="shared" ref="E151" si="255">IF(NOT(SUM(E153)=0),SUM(E153),"нд")</f>
        <v>нд</v>
      </c>
      <c r="F151" s="13" t="str">
        <f t="shared" si="254"/>
        <v>нд</v>
      </c>
      <c r="G151" s="13" t="str">
        <f t="shared" si="254"/>
        <v>нд</v>
      </c>
      <c r="H151" s="73" t="str">
        <f t="shared" ref="H151:S151" si="256">IF(NOT(SUM(H153)=0),SUM(H153),"нд")</f>
        <v>нд</v>
      </c>
      <c r="I151" s="73" t="str">
        <f t="shared" si="256"/>
        <v>нд</v>
      </c>
      <c r="J151" s="73" t="str">
        <f t="shared" si="256"/>
        <v>нд</v>
      </c>
      <c r="K151" s="73" t="str">
        <f t="shared" si="256"/>
        <v>нд</v>
      </c>
      <c r="L151" s="13" t="str">
        <f t="shared" ref="L151" si="257">IF(NOT(SUM(L153)=0),SUM(L153),"нд")</f>
        <v>нд</v>
      </c>
      <c r="M151" s="73" t="str">
        <f t="shared" si="256"/>
        <v>нд</v>
      </c>
      <c r="N151" s="13" t="str">
        <f t="shared" ref="N151" si="258">IF(NOT(SUM(N153)=0),SUM(N153),"нд")</f>
        <v>нд</v>
      </c>
      <c r="O151" s="73" t="str">
        <f t="shared" si="256"/>
        <v>нд</v>
      </c>
      <c r="P151" s="13" t="str">
        <f t="shared" ref="P151" si="259">IF(NOT(SUM(P153)=0),SUM(P153),"нд")</f>
        <v>нд</v>
      </c>
      <c r="Q151" s="73" t="str">
        <f t="shared" si="256"/>
        <v>нд</v>
      </c>
      <c r="R151" s="13" t="str">
        <f t="shared" si="256"/>
        <v>нд</v>
      </c>
      <c r="S151" s="13" t="str">
        <f t="shared" si="256"/>
        <v>нд</v>
      </c>
      <c r="T151" s="73" t="str">
        <f t="shared" si="246"/>
        <v>нд</v>
      </c>
      <c r="U151" s="73" t="str">
        <f t="shared" si="247"/>
        <v>нд</v>
      </c>
      <c r="V151" s="13" t="s">
        <v>26</v>
      </c>
    </row>
    <row r="152" spans="1:22" x14ac:dyDescent="0.25">
      <c r="A152" s="31" t="s">
        <v>204</v>
      </c>
      <c r="B152" s="32" t="s">
        <v>311</v>
      </c>
      <c r="C152" s="33" t="s">
        <v>25</v>
      </c>
      <c r="D152" s="7" t="str">
        <f>IF(NOT(SUM(D153)=0),SUM(D153),"нд")</f>
        <v>нд</v>
      </c>
      <c r="E152" s="7" t="str">
        <f>IF(NOT(SUM(E153)=0),SUM(E153),"нд")</f>
        <v>нд</v>
      </c>
      <c r="F152" s="7" t="str">
        <f>IF(NOT(SUM(F153)=0),SUM(F153),"нд")</f>
        <v>нд</v>
      </c>
      <c r="G152" s="7" t="str">
        <f t="shared" ref="G152" si="260">IF(NOT(SUM(G153)=0),SUM(G153),"нд")</f>
        <v>нд</v>
      </c>
      <c r="H152" s="7" t="str">
        <f t="shared" ref="H152:S152" si="261">IF(NOT(SUM(H153)=0),SUM(H153),"нд")</f>
        <v>нд</v>
      </c>
      <c r="I152" s="7" t="str">
        <f t="shared" si="261"/>
        <v>нд</v>
      </c>
      <c r="J152" s="7" t="str">
        <f t="shared" si="261"/>
        <v>нд</v>
      </c>
      <c r="K152" s="7" t="str">
        <f t="shared" si="261"/>
        <v>нд</v>
      </c>
      <c r="L152" s="7" t="str">
        <f t="shared" ref="L152" si="262">IF(NOT(SUM(L153)=0),SUM(L153),"нд")</f>
        <v>нд</v>
      </c>
      <c r="M152" s="7" t="str">
        <f t="shared" si="261"/>
        <v>нд</v>
      </c>
      <c r="N152" s="7" t="str">
        <f t="shared" ref="N152" si="263">IF(NOT(SUM(N153)=0),SUM(N153),"нд")</f>
        <v>нд</v>
      </c>
      <c r="O152" s="7" t="str">
        <f t="shared" si="261"/>
        <v>нд</v>
      </c>
      <c r="P152" s="7" t="str">
        <f t="shared" ref="P152" si="264">IF(NOT(SUM(P153)=0),SUM(P153),"нд")</f>
        <v>нд</v>
      </c>
      <c r="Q152" s="7" t="str">
        <f t="shared" si="261"/>
        <v>нд</v>
      </c>
      <c r="R152" s="7" t="str">
        <f t="shared" si="261"/>
        <v>нд</v>
      </c>
      <c r="S152" s="7" t="str">
        <f t="shared" si="261"/>
        <v>нд</v>
      </c>
      <c r="T152" s="7" t="str">
        <f t="shared" si="246"/>
        <v>нд</v>
      </c>
      <c r="U152" s="89" t="str">
        <f t="shared" si="247"/>
        <v>нд</v>
      </c>
      <c r="V152" s="7" t="s">
        <v>26</v>
      </c>
    </row>
    <row r="153" spans="1:22" ht="31.5" x14ac:dyDescent="0.25">
      <c r="A153" s="57" t="s">
        <v>204</v>
      </c>
      <c r="B153" s="58" t="s">
        <v>205</v>
      </c>
      <c r="C153" s="74" t="s">
        <v>291</v>
      </c>
      <c r="D153" s="11" t="s">
        <v>26</v>
      </c>
      <c r="E153" s="12" t="s">
        <v>26</v>
      </c>
      <c r="F153" s="11" t="s">
        <v>26</v>
      </c>
      <c r="G153" s="11" t="s">
        <v>26</v>
      </c>
      <c r="H153" s="8" t="str">
        <f t="shared" si="248"/>
        <v>нд</v>
      </c>
      <c r="I153" s="8" t="str">
        <f t="shared" si="248"/>
        <v>нд</v>
      </c>
      <c r="J153" s="79" t="s">
        <v>26</v>
      </c>
      <c r="K153" s="79" t="s">
        <v>26</v>
      </c>
      <c r="L153" s="12" t="s">
        <v>26</v>
      </c>
      <c r="M153" s="79" t="s">
        <v>26</v>
      </c>
      <c r="N153" s="12" t="s">
        <v>26</v>
      </c>
      <c r="O153" s="79" t="s">
        <v>26</v>
      </c>
      <c r="P153" s="12" t="s">
        <v>26</v>
      </c>
      <c r="Q153" s="79" t="s">
        <v>26</v>
      </c>
      <c r="R153" s="8" t="str">
        <f t="shared" si="249"/>
        <v>нд</v>
      </c>
      <c r="S153" s="8" t="str">
        <f t="shared" si="250"/>
        <v>нд</v>
      </c>
      <c r="T153" s="8" t="str">
        <f t="shared" si="246"/>
        <v>нд</v>
      </c>
      <c r="U153" s="8" t="str">
        <f t="shared" si="247"/>
        <v>нд</v>
      </c>
      <c r="V153" s="12" t="s">
        <v>26</v>
      </c>
    </row>
    <row r="154" spans="1:22" ht="31.5" x14ac:dyDescent="0.25">
      <c r="A154" s="54" t="s">
        <v>119</v>
      </c>
      <c r="B154" s="55" t="s">
        <v>120</v>
      </c>
      <c r="C154" s="73" t="s">
        <v>25</v>
      </c>
      <c r="D154" s="13">
        <f t="shared" ref="D154:G154" si="265">IF(NOT(SUM(D155)=0),SUM(D155),"нд")</f>
        <v>1.7729999999999999</v>
      </c>
      <c r="E154" s="13" t="str">
        <f t="shared" ref="E154" si="266">IF(NOT(SUM(E155)=0),SUM(E155),"нд")</f>
        <v>нд</v>
      </c>
      <c r="F154" s="13">
        <f t="shared" si="265"/>
        <v>1.7729999999999999</v>
      </c>
      <c r="G154" s="13">
        <f t="shared" si="265"/>
        <v>15.196000000000002</v>
      </c>
      <c r="H154" s="78">
        <f t="shared" ref="H154:S155" si="267">IF(NOT(SUM(H155)=0),SUM(H155),"нд")</f>
        <v>5.81</v>
      </c>
      <c r="I154" s="73" t="str">
        <f t="shared" si="267"/>
        <v>нд</v>
      </c>
      <c r="J154" s="73" t="str">
        <f t="shared" si="267"/>
        <v>нд</v>
      </c>
      <c r="K154" s="73" t="str">
        <f t="shared" si="267"/>
        <v>нд</v>
      </c>
      <c r="L154" s="13" t="str">
        <f t="shared" ref="L154" si="268">IF(NOT(SUM(L155)=0),SUM(L155),"нд")</f>
        <v>нд</v>
      </c>
      <c r="M154" s="73" t="str">
        <f t="shared" si="267"/>
        <v>нд</v>
      </c>
      <c r="N154" s="17">
        <f t="shared" ref="N154" si="269">IF(NOT(SUM(N155)=0),SUM(N155),"нд")</f>
        <v>5.81</v>
      </c>
      <c r="O154" s="73" t="str">
        <f t="shared" si="267"/>
        <v>нд</v>
      </c>
      <c r="P154" s="13" t="str">
        <f t="shared" ref="P154" si="270">IF(NOT(SUM(P155)=0),SUM(P155),"нд")</f>
        <v>нд</v>
      </c>
      <c r="Q154" s="73" t="str">
        <f t="shared" si="267"/>
        <v>нд</v>
      </c>
      <c r="R154" s="13">
        <f t="shared" si="267"/>
        <v>1.7729999999999999</v>
      </c>
      <c r="S154" s="13">
        <f t="shared" si="267"/>
        <v>15.196000000000002</v>
      </c>
      <c r="T154" s="78">
        <f t="shared" si="246"/>
        <v>-5.81</v>
      </c>
      <c r="U154" s="93">
        <f t="shared" si="247"/>
        <v>-100</v>
      </c>
      <c r="V154" s="73" t="s">
        <v>26</v>
      </c>
    </row>
    <row r="155" spans="1:22" x14ac:dyDescent="0.25">
      <c r="A155" s="31" t="s">
        <v>206</v>
      </c>
      <c r="B155" s="32" t="s">
        <v>311</v>
      </c>
      <c r="C155" s="33" t="s">
        <v>25</v>
      </c>
      <c r="D155" s="7">
        <f>IF(NOT(SUM(D156)=0),SUM(D156),"нд")</f>
        <v>1.7729999999999999</v>
      </c>
      <c r="E155" s="7" t="str">
        <f>IF(NOT(SUM(E156)=0),SUM(E156),"нд")</f>
        <v>нд</v>
      </c>
      <c r="F155" s="7">
        <f>IF(NOT(SUM(F156)=0),SUM(F156),"нд")</f>
        <v>1.7729999999999999</v>
      </c>
      <c r="G155" s="7">
        <f t="shared" ref="G155" si="271">IF(NOT(SUM(G156)=0),SUM(G156),"нд")</f>
        <v>15.196000000000002</v>
      </c>
      <c r="H155" s="7">
        <f t="shared" si="267"/>
        <v>5.81</v>
      </c>
      <c r="I155" s="7" t="str">
        <f t="shared" si="267"/>
        <v>нд</v>
      </c>
      <c r="J155" s="7" t="str">
        <f t="shared" si="267"/>
        <v>нд</v>
      </c>
      <c r="K155" s="7" t="str">
        <f t="shared" si="267"/>
        <v>нд</v>
      </c>
      <c r="L155" s="7" t="str">
        <f t="shared" ref="L155" si="272">IF(NOT(SUM(L156)=0),SUM(L156),"нд")</f>
        <v>нд</v>
      </c>
      <c r="M155" s="7" t="str">
        <f t="shared" si="267"/>
        <v>нд</v>
      </c>
      <c r="N155" s="7">
        <f t="shared" ref="N155" si="273">IF(NOT(SUM(N156)=0),SUM(N156),"нд")</f>
        <v>5.81</v>
      </c>
      <c r="O155" s="7" t="str">
        <f t="shared" si="267"/>
        <v>нд</v>
      </c>
      <c r="P155" s="7" t="str">
        <f t="shared" ref="P155" si="274">IF(NOT(SUM(P156)=0),SUM(P156),"нд")</f>
        <v>нд</v>
      </c>
      <c r="Q155" s="7" t="str">
        <f t="shared" si="267"/>
        <v>нд</v>
      </c>
      <c r="R155" s="7">
        <f t="shared" si="267"/>
        <v>1.7729999999999999</v>
      </c>
      <c r="S155" s="7">
        <f t="shared" si="267"/>
        <v>15.196000000000002</v>
      </c>
      <c r="T155" s="7">
        <f t="shared" si="246"/>
        <v>-5.81</v>
      </c>
      <c r="U155" s="89">
        <f t="shared" si="247"/>
        <v>-100</v>
      </c>
      <c r="V155" s="7" t="s">
        <v>26</v>
      </c>
    </row>
    <row r="156" spans="1:22" ht="78.75" x14ac:dyDescent="0.25">
      <c r="A156" s="57" t="s">
        <v>207</v>
      </c>
      <c r="B156" s="59" t="s">
        <v>208</v>
      </c>
      <c r="C156" s="12" t="s">
        <v>292</v>
      </c>
      <c r="D156" s="8">
        <f>ROUND(2.127/1.2,3)</f>
        <v>1.7729999999999999</v>
      </c>
      <c r="E156" s="12" t="s">
        <v>26</v>
      </c>
      <c r="F156" s="8">
        <f>ROUND(2.127/1.2,3)</f>
        <v>1.7729999999999999</v>
      </c>
      <c r="G156" s="8">
        <v>15.196000000000002</v>
      </c>
      <c r="H156" s="8">
        <f t="shared" si="248"/>
        <v>5.81</v>
      </c>
      <c r="I156" s="8" t="str">
        <f t="shared" si="248"/>
        <v>нд</v>
      </c>
      <c r="J156" s="8" t="s">
        <v>26</v>
      </c>
      <c r="K156" s="8" t="s">
        <v>26</v>
      </c>
      <c r="L156" s="12" t="s">
        <v>26</v>
      </c>
      <c r="M156" s="8" t="s">
        <v>26</v>
      </c>
      <c r="N156" s="8">
        <v>5.81</v>
      </c>
      <c r="O156" s="8" t="s">
        <v>26</v>
      </c>
      <c r="P156" s="12" t="s">
        <v>26</v>
      </c>
      <c r="Q156" s="8" t="s">
        <v>26</v>
      </c>
      <c r="R156" s="8">
        <f>IF(NOT(OR(F156="нд",I156="нд")),F156-I156,F156)</f>
        <v>1.7729999999999999</v>
      </c>
      <c r="S156" s="8">
        <f>IF(NOT(OR(G156="нд",I156="нд")),G156-I156,G156)</f>
        <v>15.196000000000002</v>
      </c>
      <c r="T156" s="8">
        <f t="shared" si="246"/>
        <v>-5.81</v>
      </c>
      <c r="U156" s="95">
        <f t="shared" ref="U156:U192" si="275">IF(AND(NOT(SUM(H156)=0),NOT(SUM(H156)=0)),ROUND(SUM(T156)/SUM(H156)*100,2),"нд")</f>
        <v>-100</v>
      </c>
      <c r="V156" s="97" t="s">
        <v>316</v>
      </c>
    </row>
    <row r="157" spans="1:22" ht="63" x14ac:dyDescent="0.25">
      <c r="A157" s="40" t="s">
        <v>121</v>
      </c>
      <c r="B157" s="41" t="s">
        <v>122</v>
      </c>
      <c r="C157" s="68" t="s">
        <v>25</v>
      </c>
      <c r="D157" s="15" t="str">
        <f t="shared" ref="D157:G157" si="276">IF(NOT(SUM(D158,D160)=0),SUM(D158,D160),"нд")</f>
        <v>нд</v>
      </c>
      <c r="E157" s="15" t="str">
        <f>IF(NOT(SUM(E158,E160)=0),SUM(E158,E160),"нд")</f>
        <v>нд</v>
      </c>
      <c r="F157" s="15" t="str">
        <f t="shared" si="276"/>
        <v>нд</v>
      </c>
      <c r="G157" s="15" t="str">
        <f t="shared" si="276"/>
        <v>нд</v>
      </c>
      <c r="H157" s="15" t="str">
        <f t="shared" ref="H157:Q157" si="277">IF(NOT(SUM(H158,H160)=0),SUM(H158,H160),"нд")</f>
        <v>нд</v>
      </c>
      <c r="I157" s="15" t="str">
        <f t="shared" si="277"/>
        <v>нд</v>
      </c>
      <c r="J157" s="15" t="str">
        <f t="shared" si="277"/>
        <v>нд</v>
      </c>
      <c r="K157" s="15" t="str">
        <f t="shared" si="277"/>
        <v>нд</v>
      </c>
      <c r="L157" s="15" t="str">
        <f t="shared" si="277"/>
        <v>нд</v>
      </c>
      <c r="M157" s="15" t="str">
        <f t="shared" si="277"/>
        <v>нд</v>
      </c>
      <c r="N157" s="15" t="str">
        <f t="shared" si="277"/>
        <v>нд</v>
      </c>
      <c r="O157" s="15" t="str">
        <f t="shared" si="277"/>
        <v>нд</v>
      </c>
      <c r="P157" s="15" t="str">
        <f t="shared" si="277"/>
        <v>нд</v>
      </c>
      <c r="Q157" s="15" t="str">
        <f t="shared" si="277"/>
        <v>нд</v>
      </c>
      <c r="R157" s="15" t="str">
        <f t="shared" ref="R157:S157" si="278">IF(NOT(SUM(R158,R160)=0),SUM(R158,R160),"нд")</f>
        <v>нд</v>
      </c>
      <c r="S157" s="15" t="str">
        <f t="shared" si="278"/>
        <v>нд</v>
      </c>
      <c r="T157" s="15" t="str">
        <f t="shared" si="246"/>
        <v>нд</v>
      </c>
      <c r="U157" s="15" t="str">
        <f t="shared" si="275"/>
        <v>нд</v>
      </c>
      <c r="V157" s="15" t="s">
        <v>26</v>
      </c>
    </row>
    <row r="158" spans="1:22" ht="47.25" x14ac:dyDescent="0.25">
      <c r="A158" s="42" t="s">
        <v>123</v>
      </c>
      <c r="B158" s="43" t="s">
        <v>124</v>
      </c>
      <c r="C158" s="69" t="s">
        <v>25</v>
      </c>
      <c r="D158" s="16" t="str">
        <f t="shared" ref="D158:G158" si="279">IF(NOT(SUM(D159)=0),SUM(D159),"нд")</f>
        <v>нд</v>
      </c>
      <c r="E158" s="16" t="str">
        <f t="shared" ref="E158" si="280">IF(NOT(SUM(E159)=0),SUM(E159),"нд")</f>
        <v>нд</v>
      </c>
      <c r="F158" s="16" t="str">
        <f t="shared" si="279"/>
        <v>нд</v>
      </c>
      <c r="G158" s="16" t="str">
        <f t="shared" si="279"/>
        <v>нд</v>
      </c>
      <c r="H158" s="16" t="str">
        <f t="shared" ref="H158:I158" si="281">IF(NOT(SUM(H159)=0),SUM(H159),"нд")</f>
        <v>нд</v>
      </c>
      <c r="I158" s="16" t="str">
        <f t="shared" si="281"/>
        <v>нд</v>
      </c>
      <c r="J158" s="16" t="str">
        <f t="shared" ref="J158:S158" si="282">IF(NOT(SUM(J159)=0),SUM(J159),"нд")</f>
        <v>нд</v>
      </c>
      <c r="K158" s="16" t="str">
        <f t="shared" si="282"/>
        <v>нд</v>
      </c>
      <c r="L158" s="16" t="str">
        <f t="shared" ref="L158" si="283">IF(NOT(SUM(L159)=0),SUM(L159),"нд")</f>
        <v>нд</v>
      </c>
      <c r="M158" s="16" t="str">
        <f t="shared" si="282"/>
        <v>нд</v>
      </c>
      <c r="N158" s="16" t="str">
        <f t="shared" ref="N158" si="284">IF(NOT(SUM(N159)=0),SUM(N159),"нд")</f>
        <v>нд</v>
      </c>
      <c r="O158" s="16" t="str">
        <f t="shared" si="282"/>
        <v>нд</v>
      </c>
      <c r="P158" s="16" t="str">
        <f t="shared" ref="P158" si="285">IF(NOT(SUM(P159)=0),SUM(P159),"нд")</f>
        <v>нд</v>
      </c>
      <c r="Q158" s="16" t="str">
        <f t="shared" si="282"/>
        <v>нд</v>
      </c>
      <c r="R158" s="16" t="str">
        <f t="shared" si="282"/>
        <v>нд</v>
      </c>
      <c r="S158" s="16" t="str">
        <f t="shared" si="282"/>
        <v>нд</v>
      </c>
      <c r="T158" s="16" t="str">
        <f t="shared" si="246"/>
        <v>нд</v>
      </c>
      <c r="U158" s="16" t="str">
        <f t="shared" si="275"/>
        <v>нд</v>
      </c>
      <c r="V158" s="16" t="s">
        <v>26</v>
      </c>
    </row>
    <row r="159" spans="1:22" x14ac:dyDescent="0.25">
      <c r="A159" s="12" t="s">
        <v>26</v>
      </c>
      <c r="B159" s="12" t="s">
        <v>26</v>
      </c>
      <c r="C159" s="12" t="s">
        <v>26</v>
      </c>
      <c r="D159" s="12" t="s">
        <v>26</v>
      </c>
      <c r="E159" s="12" t="s">
        <v>26</v>
      </c>
      <c r="F159" s="12" t="s">
        <v>26</v>
      </c>
      <c r="G159" s="12" t="s">
        <v>26</v>
      </c>
      <c r="H159" s="8" t="str">
        <f t="shared" si="248"/>
        <v>нд</v>
      </c>
      <c r="I159" s="8" t="str">
        <f t="shared" si="248"/>
        <v>нд</v>
      </c>
      <c r="J159" s="12" t="s">
        <v>26</v>
      </c>
      <c r="K159" s="12" t="s">
        <v>26</v>
      </c>
      <c r="L159" s="12" t="s">
        <v>26</v>
      </c>
      <c r="M159" s="12" t="s">
        <v>26</v>
      </c>
      <c r="N159" s="12" t="s">
        <v>26</v>
      </c>
      <c r="O159" s="12" t="s">
        <v>26</v>
      </c>
      <c r="P159" s="12" t="s">
        <v>26</v>
      </c>
      <c r="Q159" s="12" t="s">
        <v>26</v>
      </c>
      <c r="R159" s="12" t="str">
        <f t="shared" si="249"/>
        <v>нд</v>
      </c>
      <c r="S159" s="12" t="str">
        <f t="shared" si="250"/>
        <v>нд</v>
      </c>
      <c r="T159" s="12" t="str">
        <f t="shared" si="246"/>
        <v>нд</v>
      </c>
      <c r="U159" s="12" t="str">
        <f t="shared" si="275"/>
        <v>нд</v>
      </c>
      <c r="V159" s="12" t="s">
        <v>26</v>
      </c>
    </row>
    <row r="160" spans="1:22" ht="47.25" x14ac:dyDescent="0.25">
      <c r="A160" s="42" t="s">
        <v>125</v>
      </c>
      <c r="B160" s="43" t="s">
        <v>126</v>
      </c>
      <c r="C160" s="69" t="s">
        <v>25</v>
      </c>
      <c r="D160" s="16" t="str">
        <f t="shared" ref="D160:G160" si="286">IF(NOT(SUM(D161)=0),SUM(D161),"нд")</f>
        <v>нд</v>
      </c>
      <c r="E160" s="16" t="str">
        <f t="shared" ref="E160" si="287">IF(NOT(SUM(E161)=0),SUM(E161),"нд")</f>
        <v>нд</v>
      </c>
      <c r="F160" s="16" t="str">
        <f t="shared" si="286"/>
        <v>нд</v>
      </c>
      <c r="G160" s="16" t="str">
        <f t="shared" si="286"/>
        <v>нд</v>
      </c>
      <c r="H160" s="16" t="str">
        <f t="shared" ref="H160:S160" si="288">IF(NOT(SUM(H161)=0),SUM(H161),"нд")</f>
        <v>нд</v>
      </c>
      <c r="I160" s="16" t="str">
        <f t="shared" si="288"/>
        <v>нд</v>
      </c>
      <c r="J160" s="16" t="str">
        <f t="shared" si="288"/>
        <v>нд</v>
      </c>
      <c r="K160" s="16" t="str">
        <f t="shared" si="288"/>
        <v>нд</v>
      </c>
      <c r="L160" s="16" t="str">
        <f t="shared" si="288"/>
        <v>нд</v>
      </c>
      <c r="M160" s="16" t="str">
        <f t="shared" si="288"/>
        <v>нд</v>
      </c>
      <c r="N160" s="16" t="str">
        <f t="shared" si="288"/>
        <v>нд</v>
      </c>
      <c r="O160" s="16" t="str">
        <f t="shared" si="288"/>
        <v>нд</v>
      </c>
      <c r="P160" s="16" t="str">
        <f t="shared" si="288"/>
        <v>нд</v>
      </c>
      <c r="Q160" s="16" t="str">
        <f t="shared" si="288"/>
        <v>нд</v>
      </c>
      <c r="R160" s="16" t="str">
        <f t="shared" si="288"/>
        <v>нд</v>
      </c>
      <c r="S160" s="16" t="str">
        <f t="shared" si="288"/>
        <v>нд</v>
      </c>
      <c r="T160" s="16" t="str">
        <f t="shared" si="246"/>
        <v>нд</v>
      </c>
      <c r="U160" s="16" t="str">
        <f t="shared" si="275"/>
        <v>нд</v>
      </c>
      <c r="V160" s="16" t="s">
        <v>26</v>
      </c>
    </row>
    <row r="161" spans="1:22" x14ac:dyDescent="0.25">
      <c r="A161" s="12" t="s">
        <v>26</v>
      </c>
      <c r="B161" s="12" t="s">
        <v>26</v>
      </c>
      <c r="C161" s="12" t="s">
        <v>26</v>
      </c>
      <c r="D161" s="12" t="s">
        <v>26</v>
      </c>
      <c r="E161" s="12" t="s">
        <v>26</v>
      </c>
      <c r="F161" s="12" t="s">
        <v>26</v>
      </c>
      <c r="G161" s="12" t="s">
        <v>26</v>
      </c>
      <c r="H161" s="8" t="str">
        <f t="shared" si="248"/>
        <v>нд</v>
      </c>
      <c r="I161" s="8" t="str">
        <f t="shared" si="248"/>
        <v>нд</v>
      </c>
      <c r="J161" s="12" t="s">
        <v>26</v>
      </c>
      <c r="K161" s="12" t="s">
        <v>26</v>
      </c>
      <c r="L161" s="12" t="s">
        <v>26</v>
      </c>
      <c r="M161" s="12" t="s">
        <v>26</v>
      </c>
      <c r="N161" s="12" t="s">
        <v>26</v>
      </c>
      <c r="O161" s="12" t="s">
        <v>26</v>
      </c>
      <c r="P161" s="12" t="s">
        <v>26</v>
      </c>
      <c r="Q161" s="12" t="s">
        <v>26</v>
      </c>
      <c r="R161" s="12" t="str">
        <f t="shared" si="249"/>
        <v>нд</v>
      </c>
      <c r="S161" s="12" t="str">
        <f t="shared" si="250"/>
        <v>нд</v>
      </c>
      <c r="T161" s="12" t="str">
        <f t="shared" si="246"/>
        <v>нд</v>
      </c>
      <c r="U161" s="12" t="str">
        <f t="shared" si="275"/>
        <v>нд</v>
      </c>
      <c r="V161" s="12" t="s">
        <v>26</v>
      </c>
    </row>
    <row r="162" spans="1:22" ht="31.5" x14ac:dyDescent="0.25">
      <c r="A162" s="40" t="s">
        <v>127</v>
      </c>
      <c r="B162" s="41" t="s">
        <v>128</v>
      </c>
      <c r="C162" s="68" t="s">
        <v>25</v>
      </c>
      <c r="D162" s="15">
        <f t="shared" ref="D162:G162" si="289">IF(NOT(SUM(D163,D170)=0),SUM(D163,D170),"нд")</f>
        <v>3.4630000000000001</v>
      </c>
      <c r="E162" s="15">
        <f>IF(NOT(SUM(E163,E170)=0),SUM(E163,E170),"нд")</f>
        <v>2.3449999999999998</v>
      </c>
      <c r="F162" s="15">
        <f t="shared" si="289"/>
        <v>3.3130000000000006</v>
      </c>
      <c r="G162" s="15">
        <f t="shared" si="289"/>
        <v>26.548999999999999</v>
      </c>
      <c r="H162" s="15">
        <f t="shared" ref="H162:Q162" si="290">IF(NOT(SUM(H163,H170)=0),SUM(H163,H170),"нд")</f>
        <v>0.34399999999999997</v>
      </c>
      <c r="I162" s="15" t="str">
        <f t="shared" si="290"/>
        <v>нд</v>
      </c>
      <c r="J162" s="15" t="str">
        <f t="shared" si="290"/>
        <v>нд</v>
      </c>
      <c r="K162" s="15" t="str">
        <f t="shared" si="290"/>
        <v>нд</v>
      </c>
      <c r="L162" s="15">
        <f t="shared" si="290"/>
        <v>0.34399999999999997</v>
      </c>
      <c r="M162" s="15" t="str">
        <f t="shared" si="290"/>
        <v>нд</v>
      </c>
      <c r="N162" s="15" t="str">
        <f t="shared" si="290"/>
        <v>нд</v>
      </c>
      <c r="O162" s="15" t="str">
        <f t="shared" si="290"/>
        <v>нд</v>
      </c>
      <c r="P162" s="15" t="str">
        <f t="shared" si="290"/>
        <v>нд</v>
      </c>
      <c r="Q162" s="15" t="str">
        <f t="shared" si="290"/>
        <v>нд</v>
      </c>
      <c r="R162" s="15">
        <f t="shared" ref="R162:S162" si="291">IF(NOT(SUM(R163,R170)=0),SUM(R163,R170),"нд")</f>
        <v>3.3130000000000006</v>
      </c>
      <c r="S162" s="15">
        <f t="shared" si="291"/>
        <v>26.548999999999999</v>
      </c>
      <c r="T162" s="15">
        <f t="shared" si="246"/>
        <v>-0.34399999999999997</v>
      </c>
      <c r="U162" s="94">
        <f t="shared" si="275"/>
        <v>-100</v>
      </c>
      <c r="V162" s="15" t="s">
        <v>26</v>
      </c>
    </row>
    <row r="163" spans="1:22" ht="31.5" x14ac:dyDescent="0.25">
      <c r="A163" s="42" t="s">
        <v>129</v>
      </c>
      <c r="B163" s="43" t="s">
        <v>209</v>
      </c>
      <c r="C163" s="69" t="s">
        <v>25</v>
      </c>
      <c r="D163" s="16">
        <f>IF(NOT(SUM(D164,D168)=0),SUM(D164,D168),"нд")</f>
        <v>2.2440000000000002</v>
      </c>
      <c r="E163" s="16">
        <f>IF(NOT(SUM(E164,E168)=0),SUM(E164,E168),"нд")</f>
        <v>1.996</v>
      </c>
      <c r="F163" s="16">
        <f t="shared" ref="F163:T163" si="292">IF(NOT(SUM(F164,F168)=0),SUM(F164,F168),"нд")</f>
        <v>2.0940000000000003</v>
      </c>
      <c r="G163" s="16">
        <f t="shared" si="292"/>
        <v>18.760000000000002</v>
      </c>
      <c r="H163" s="16">
        <f t="shared" si="292"/>
        <v>0.34399999999999997</v>
      </c>
      <c r="I163" s="16" t="str">
        <f t="shared" si="292"/>
        <v>нд</v>
      </c>
      <c r="J163" s="16" t="str">
        <f t="shared" si="292"/>
        <v>нд</v>
      </c>
      <c r="K163" s="16" t="str">
        <f t="shared" si="292"/>
        <v>нд</v>
      </c>
      <c r="L163" s="16">
        <f t="shared" si="292"/>
        <v>0.34399999999999997</v>
      </c>
      <c r="M163" s="16" t="str">
        <f t="shared" si="292"/>
        <v>нд</v>
      </c>
      <c r="N163" s="16" t="str">
        <f t="shared" si="292"/>
        <v>нд</v>
      </c>
      <c r="O163" s="16" t="str">
        <f t="shared" si="292"/>
        <v>нд</v>
      </c>
      <c r="P163" s="16" t="str">
        <f t="shared" si="292"/>
        <v>нд</v>
      </c>
      <c r="Q163" s="16" t="str">
        <f t="shared" si="292"/>
        <v>нд</v>
      </c>
      <c r="R163" s="16">
        <f t="shared" si="292"/>
        <v>2.0940000000000003</v>
      </c>
      <c r="S163" s="16">
        <f t="shared" si="292"/>
        <v>18.760000000000002</v>
      </c>
      <c r="T163" s="16">
        <f t="shared" si="292"/>
        <v>-0.34399999999999997</v>
      </c>
      <c r="U163" s="90">
        <f t="shared" si="275"/>
        <v>-100</v>
      </c>
      <c r="V163" s="16" t="s">
        <v>26</v>
      </c>
    </row>
    <row r="164" spans="1:22" x14ac:dyDescent="0.25">
      <c r="A164" s="56" t="s">
        <v>130</v>
      </c>
      <c r="B164" s="38" t="s">
        <v>310</v>
      </c>
      <c r="C164" s="5" t="s">
        <v>25</v>
      </c>
      <c r="D164" s="5">
        <f t="shared" ref="D164:G164" si="293">IF(NOT(SUM(D165:D167)=0),SUM(D165:D167),"нд")</f>
        <v>2.0940000000000003</v>
      </c>
      <c r="E164" s="5" t="str">
        <f t="shared" ref="E164" si="294">IF(NOT(SUM(E165:E167)=0),SUM(E165:E167),"нд")</f>
        <v>нд</v>
      </c>
      <c r="F164" s="5">
        <f t="shared" si="293"/>
        <v>2.0940000000000003</v>
      </c>
      <c r="G164" s="6">
        <f t="shared" si="293"/>
        <v>18.760000000000002</v>
      </c>
      <c r="H164" s="5">
        <f t="shared" ref="H164:S164" si="295">IF(NOT(SUM(H165:H167)=0),SUM(H165:H167),"нд")</f>
        <v>0.34399999999999997</v>
      </c>
      <c r="I164" s="5" t="str">
        <f t="shared" si="295"/>
        <v>нд</v>
      </c>
      <c r="J164" s="5" t="str">
        <f t="shared" si="295"/>
        <v>нд</v>
      </c>
      <c r="K164" s="5" t="str">
        <f t="shared" si="295"/>
        <v>нд</v>
      </c>
      <c r="L164" s="5">
        <f t="shared" ref="L164" si="296">IF(NOT(SUM(L165:L167)=0),SUM(L165:L167),"нд")</f>
        <v>0.34399999999999997</v>
      </c>
      <c r="M164" s="5" t="str">
        <f t="shared" si="295"/>
        <v>нд</v>
      </c>
      <c r="N164" s="5" t="str">
        <f t="shared" ref="N164" si="297">IF(NOT(SUM(N165:N167)=0),SUM(N165:N167),"нд")</f>
        <v>нд</v>
      </c>
      <c r="O164" s="5" t="str">
        <f t="shared" si="295"/>
        <v>нд</v>
      </c>
      <c r="P164" s="5" t="str">
        <f t="shared" ref="P164" si="298">IF(NOT(SUM(P165:P167)=0),SUM(P165:P167),"нд")</f>
        <v>нд</v>
      </c>
      <c r="Q164" s="5" t="str">
        <f t="shared" si="295"/>
        <v>нд</v>
      </c>
      <c r="R164" s="5">
        <f t="shared" si="295"/>
        <v>2.0940000000000003</v>
      </c>
      <c r="S164" s="6">
        <f t="shared" si="295"/>
        <v>18.760000000000002</v>
      </c>
      <c r="T164" s="5">
        <f t="shared" si="246"/>
        <v>-0.34399999999999997</v>
      </c>
      <c r="U164" s="5">
        <f t="shared" si="275"/>
        <v>-100</v>
      </c>
      <c r="V164" s="5" t="s">
        <v>26</v>
      </c>
    </row>
    <row r="165" spans="1:22" ht="47.25" x14ac:dyDescent="0.25">
      <c r="A165" s="57" t="s">
        <v>210</v>
      </c>
      <c r="B165" s="59" t="s">
        <v>211</v>
      </c>
      <c r="C165" s="12" t="s">
        <v>293</v>
      </c>
      <c r="D165" s="8">
        <f>ROUND(1.016/1.2,3)</f>
        <v>0.84699999999999998</v>
      </c>
      <c r="E165" s="8" t="s">
        <v>26</v>
      </c>
      <c r="F165" s="8">
        <f>ROUND(1.016/1.2,3)</f>
        <v>0.84699999999999998</v>
      </c>
      <c r="G165" s="8">
        <v>7.2140000000000004</v>
      </c>
      <c r="H165" s="8">
        <f t="shared" si="248"/>
        <v>0.34399999999999997</v>
      </c>
      <c r="I165" s="8" t="str">
        <f t="shared" si="248"/>
        <v>нд</v>
      </c>
      <c r="J165" s="8" t="s">
        <v>26</v>
      </c>
      <c r="K165" s="8" t="s">
        <v>26</v>
      </c>
      <c r="L165" s="8">
        <v>0.34399999999999997</v>
      </c>
      <c r="M165" s="8" t="s">
        <v>26</v>
      </c>
      <c r="N165" s="8" t="s">
        <v>26</v>
      </c>
      <c r="O165" s="8" t="s">
        <v>26</v>
      </c>
      <c r="P165" s="8" t="s">
        <v>26</v>
      </c>
      <c r="Q165" s="8" t="s">
        <v>26</v>
      </c>
      <c r="R165" s="8">
        <f t="shared" si="249"/>
        <v>0.84699999999999998</v>
      </c>
      <c r="S165" s="8">
        <f>IF(NOT(OR(G165="нд",I165="нд")),G165-I165,G165)</f>
        <v>7.2140000000000004</v>
      </c>
      <c r="T165" s="8">
        <f>IF(SUM(I165)-SUM(H165)=0,"нд",SUM(I165)-SUM(H165))</f>
        <v>-0.34399999999999997</v>
      </c>
      <c r="U165" s="95">
        <f t="shared" si="275"/>
        <v>-100</v>
      </c>
      <c r="V165" s="97" t="s">
        <v>26</v>
      </c>
    </row>
    <row r="166" spans="1:22" ht="47.25" x14ac:dyDescent="0.25">
      <c r="A166" s="57" t="s">
        <v>210</v>
      </c>
      <c r="B166" s="59" t="s">
        <v>212</v>
      </c>
      <c r="C166" s="11" t="s">
        <v>294</v>
      </c>
      <c r="D166" s="8">
        <f>ROUND(0.773/1.2,3)</f>
        <v>0.64400000000000002</v>
      </c>
      <c r="E166" s="8" t="s">
        <v>26</v>
      </c>
      <c r="F166" s="8">
        <f>ROUND(0.773/1.2,3)</f>
        <v>0.64400000000000002</v>
      </c>
      <c r="G166" s="8">
        <v>5.7680000000000007</v>
      </c>
      <c r="H166" s="8" t="str">
        <f t="shared" si="248"/>
        <v>нд</v>
      </c>
      <c r="I166" s="8" t="str">
        <f t="shared" si="248"/>
        <v>нд</v>
      </c>
      <c r="J166" s="8" t="s">
        <v>26</v>
      </c>
      <c r="K166" s="8" t="s">
        <v>26</v>
      </c>
      <c r="L166" s="8" t="s">
        <v>26</v>
      </c>
      <c r="M166" s="8" t="s">
        <v>26</v>
      </c>
      <c r="N166" s="8" t="s">
        <v>26</v>
      </c>
      <c r="O166" s="8" t="s">
        <v>26</v>
      </c>
      <c r="P166" s="8" t="s">
        <v>26</v>
      </c>
      <c r="Q166" s="8" t="s">
        <v>26</v>
      </c>
      <c r="R166" s="8">
        <f t="shared" si="249"/>
        <v>0.64400000000000002</v>
      </c>
      <c r="S166" s="8">
        <f t="shared" si="250"/>
        <v>5.7680000000000007</v>
      </c>
      <c r="T166" s="8" t="str">
        <f t="shared" si="246"/>
        <v>нд</v>
      </c>
      <c r="U166" s="95" t="str">
        <f t="shared" si="275"/>
        <v>нд</v>
      </c>
      <c r="V166" s="8" t="s">
        <v>26</v>
      </c>
    </row>
    <row r="167" spans="1:22" ht="47.25" x14ac:dyDescent="0.25">
      <c r="A167" s="57" t="s">
        <v>210</v>
      </c>
      <c r="B167" s="59" t="s">
        <v>213</v>
      </c>
      <c r="C167" s="30" t="s">
        <v>295</v>
      </c>
      <c r="D167" s="8">
        <f>ROUND(0.724/1.2,3)</f>
        <v>0.60299999999999998</v>
      </c>
      <c r="E167" s="8" t="s">
        <v>26</v>
      </c>
      <c r="F167" s="8">
        <f>ROUND(0.724/1.2,3)</f>
        <v>0.60299999999999998</v>
      </c>
      <c r="G167" s="8">
        <v>5.7780000000000005</v>
      </c>
      <c r="H167" s="8" t="str">
        <f t="shared" si="248"/>
        <v>нд</v>
      </c>
      <c r="I167" s="8" t="str">
        <f t="shared" si="248"/>
        <v>нд</v>
      </c>
      <c r="J167" s="8" t="s">
        <v>26</v>
      </c>
      <c r="K167" s="8" t="s">
        <v>26</v>
      </c>
      <c r="L167" s="8" t="s">
        <v>26</v>
      </c>
      <c r="M167" s="8" t="s">
        <v>26</v>
      </c>
      <c r="N167" s="8" t="s">
        <v>26</v>
      </c>
      <c r="O167" s="8" t="s">
        <v>26</v>
      </c>
      <c r="P167" s="8" t="s">
        <v>26</v>
      </c>
      <c r="Q167" s="8" t="s">
        <v>26</v>
      </c>
      <c r="R167" s="8">
        <f t="shared" si="249"/>
        <v>0.60299999999999998</v>
      </c>
      <c r="S167" s="8">
        <f t="shared" si="250"/>
        <v>5.7780000000000005</v>
      </c>
      <c r="T167" s="8" t="str">
        <f t="shared" si="246"/>
        <v>нд</v>
      </c>
      <c r="U167" s="95" t="str">
        <f t="shared" si="275"/>
        <v>нд</v>
      </c>
      <c r="V167" s="8" t="s">
        <v>26</v>
      </c>
    </row>
    <row r="168" spans="1:22" x14ac:dyDescent="0.25">
      <c r="A168" s="31" t="s">
        <v>131</v>
      </c>
      <c r="B168" s="32" t="s">
        <v>311</v>
      </c>
      <c r="C168" s="33" t="s">
        <v>25</v>
      </c>
      <c r="D168" s="7">
        <f>IF(NOT(SUM(D169)=0),SUM(D169),"нд")</f>
        <v>0.15</v>
      </c>
      <c r="E168" s="7">
        <f>IF(NOT(SUM(E169)=0),SUM(E169),"нд")</f>
        <v>1.996</v>
      </c>
      <c r="F168" s="7" t="str">
        <f>IF(NOT(SUM(F169)=0),SUM(F169),"нд")</f>
        <v>нд</v>
      </c>
      <c r="G168" s="7" t="str">
        <f t="shared" ref="G168" si="299">IF(NOT(SUM(G169)=0),SUM(G169),"нд")</f>
        <v>нд</v>
      </c>
      <c r="H168" s="7" t="str">
        <f t="shared" ref="H168:I168" si="300">IF(NOT(SUM(H169)=0),SUM(H169),"нд")</f>
        <v>нд</v>
      </c>
      <c r="I168" s="7" t="str">
        <f t="shared" si="300"/>
        <v>нд</v>
      </c>
      <c r="J168" s="7" t="str">
        <f t="shared" ref="J168:S168" si="301">IF(NOT(SUM(J169)=0),SUM(J169),"нд")</f>
        <v>нд</v>
      </c>
      <c r="K168" s="7" t="str">
        <f t="shared" si="301"/>
        <v>нд</v>
      </c>
      <c r="L168" s="7" t="str">
        <f t="shared" ref="L168" si="302">IF(NOT(SUM(L169)=0),SUM(L169),"нд")</f>
        <v>нд</v>
      </c>
      <c r="M168" s="7" t="str">
        <f t="shared" si="301"/>
        <v>нд</v>
      </c>
      <c r="N168" s="7" t="str">
        <f t="shared" ref="N168" si="303">IF(NOT(SUM(N169)=0),SUM(N169),"нд")</f>
        <v>нд</v>
      </c>
      <c r="O168" s="7" t="str">
        <f t="shared" si="301"/>
        <v>нд</v>
      </c>
      <c r="P168" s="7" t="str">
        <f t="shared" ref="P168" si="304">IF(NOT(SUM(P169)=0),SUM(P169),"нд")</f>
        <v>нд</v>
      </c>
      <c r="Q168" s="7" t="str">
        <f t="shared" si="301"/>
        <v>нд</v>
      </c>
      <c r="R168" s="7" t="str">
        <f t="shared" si="301"/>
        <v>нд</v>
      </c>
      <c r="S168" s="7" t="str">
        <f t="shared" si="301"/>
        <v>нд</v>
      </c>
      <c r="T168" s="7" t="str">
        <f t="shared" si="246"/>
        <v>нд</v>
      </c>
      <c r="U168" s="89" t="str">
        <f t="shared" si="275"/>
        <v>нд</v>
      </c>
      <c r="V168" s="7" t="s">
        <v>26</v>
      </c>
    </row>
    <row r="169" spans="1:22" ht="31.5" x14ac:dyDescent="0.25">
      <c r="A169" s="60" t="s">
        <v>214</v>
      </c>
      <c r="B169" s="61" t="s">
        <v>215</v>
      </c>
      <c r="C169" s="12" t="s">
        <v>296</v>
      </c>
      <c r="D169" s="8">
        <f>ROUND(0.18/1.2,3)</f>
        <v>0.15</v>
      </c>
      <c r="E169" s="8">
        <v>1.996</v>
      </c>
      <c r="F169" s="8" t="s">
        <v>26</v>
      </c>
      <c r="G169" s="8" t="s">
        <v>26</v>
      </c>
      <c r="H169" s="8" t="str">
        <f t="shared" si="248"/>
        <v>нд</v>
      </c>
      <c r="I169" s="8" t="str">
        <f t="shared" si="248"/>
        <v>нд</v>
      </c>
      <c r="J169" s="8" t="s">
        <v>26</v>
      </c>
      <c r="K169" s="8" t="s">
        <v>26</v>
      </c>
      <c r="L169" s="8" t="s">
        <v>26</v>
      </c>
      <c r="M169" s="8" t="s">
        <v>26</v>
      </c>
      <c r="N169" s="8" t="s">
        <v>26</v>
      </c>
      <c r="O169" s="8" t="s">
        <v>26</v>
      </c>
      <c r="P169" s="8" t="s">
        <v>26</v>
      </c>
      <c r="Q169" s="8" t="s">
        <v>26</v>
      </c>
      <c r="R169" s="8" t="s">
        <v>26</v>
      </c>
      <c r="S169" s="8" t="s">
        <v>26</v>
      </c>
      <c r="T169" s="8" t="str">
        <f t="shared" si="246"/>
        <v>нд</v>
      </c>
      <c r="U169" s="95" t="str">
        <f t="shared" si="275"/>
        <v>нд</v>
      </c>
      <c r="V169" s="97" t="s">
        <v>26</v>
      </c>
    </row>
    <row r="170" spans="1:22" ht="31.5" x14ac:dyDescent="0.25">
      <c r="A170" s="42" t="s">
        <v>132</v>
      </c>
      <c r="B170" s="43" t="s">
        <v>216</v>
      </c>
      <c r="C170" s="69" t="s">
        <v>25</v>
      </c>
      <c r="D170" s="16">
        <f t="shared" ref="D170:G170" si="305">IF(NOT(SUM(D171,D174)=0),SUM(D171,D174),"нд")</f>
        <v>1.2190000000000001</v>
      </c>
      <c r="E170" s="16">
        <f>IF(NOT(SUM(E171,E174)=0),SUM(E171,E174),"нд")</f>
        <v>0.34899999999999998</v>
      </c>
      <c r="F170" s="16">
        <f t="shared" si="305"/>
        <v>1.2190000000000001</v>
      </c>
      <c r="G170" s="16">
        <f t="shared" si="305"/>
        <v>7.7889999999999997</v>
      </c>
      <c r="H170" s="16" t="str">
        <f t="shared" ref="H170:Q170" si="306">IF(NOT(SUM(H171,H174)=0),SUM(H171,H174),"нд")</f>
        <v>нд</v>
      </c>
      <c r="I170" s="16" t="str">
        <f t="shared" si="306"/>
        <v>нд</v>
      </c>
      <c r="J170" s="16" t="str">
        <f t="shared" si="306"/>
        <v>нд</v>
      </c>
      <c r="K170" s="16" t="str">
        <f t="shared" si="306"/>
        <v>нд</v>
      </c>
      <c r="L170" s="16" t="str">
        <f t="shared" si="306"/>
        <v>нд</v>
      </c>
      <c r="M170" s="16" t="str">
        <f t="shared" si="306"/>
        <v>нд</v>
      </c>
      <c r="N170" s="16" t="str">
        <f t="shared" si="306"/>
        <v>нд</v>
      </c>
      <c r="O170" s="16" t="str">
        <f t="shared" si="306"/>
        <v>нд</v>
      </c>
      <c r="P170" s="16" t="str">
        <f t="shared" si="306"/>
        <v>нд</v>
      </c>
      <c r="Q170" s="16" t="str">
        <f t="shared" si="306"/>
        <v>нд</v>
      </c>
      <c r="R170" s="16">
        <f t="shared" ref="R170:S170" si="307">IF(NOT(SUM(R171,R174)=0),SUM(R171,R174),"нд")</f>
        <v>1.2190000000000001</v>
      </c>
      <c r="S170" s="16">
        <f t="shared" si="307"/>
        <v>7.7889999999999997</v>
      </c>
      <c r="T170" s="16" t="str">
        <f t="shared" si="246"/>
        <v>нд</v>
      </c>
      <c r="U170" s="90" t="str">
        <f t="shared" si="275"/>
        <v>нд</v>
      </c>
      <c r="V170" s="16" t="s">
        <v>26</v>
      </c>
    </row>
    <row r="171" spans="1:22" x14ac:dyDescent="0.25">
      <c r="A171" s="56" t="s">
        <v>217</v>
      </c>
      <c r="B171" s="38" t="s">
        <v>310</v>
      </c>
      <c r="C171" s="5" t="s">
        <v>25</v>
      </c>
      <c r="D171" s="5" t="str">
        <f t="shared" ref="D171:G171" si="308">IF(NOT(SUM(D172:D173)=0),SUM(D172:D173),"нд")</f>
        <v>нд</v>
      </c>
      <c r="E171" s="5" t="str">
        <f>IF(NOT(SUM(E172:E173)=0),SUM(E172:E173),"нд")</f>
        <v>нд</v>
      </c>
      <c r="F171" s="5" t="str">
        <f t="shared" si="308"/>
        <v>нд</v>
      </c>
      <c r="G171" s="5" t="str">
        <f t="shared" si="308"/>
        <v>нд</v>
      </c>
      <c r="H171" s="5" t="str">
        <f t="shared" ref="H171:S171" si="309">IF(NOT(SUM(H172:H173)=0),SUM(H172:H173),"нд")</f>
        <v>нд</v>
      </c>
      <c r="I171" s="5" t="str">
        <f t="shared" si="309"/>
        <v>нд</v>
      </c>
      <c r="J171" s="5" t="str">
        <f t="shared" si="309"/>
        <v>нд</v>
      </c>
      <c r="K171" s="5" t="str">
        <f t="shared" si="309"/>
        <v>нд</v>
      </c>
      <c r="L171" s="5" t="str">
        <f t="shared" ref="L171" si="310">IF(NOT(SUM(L172:L173)=0),SUM(L172:L173),"нд")</f>
        <v>нд</v>
      </c>
      <c r="M171" s="5" t="str">
        <f t="shared" si="309"/>
        <v>нд</v>
      </c>
      <c r="N171" s="5" t="str">
        <f t="shared" ref="N171" si="311">IF(NOT(SUM(N172:N173)=0),SUM(N172:N173),"нд")</f>
        <v>нд</v>
      </c>
      <c r="O171" s="5" t="str">
        <f t="shared" si="309"/>
        <v>нд</v>
      </c>
      <c r="P171" s="5" t="str">
        <f t="shared" ref="P171" si="312">IF(NOT(SUM(P172:P173)=0),SUM(P172:P173),"нд")</f>
        <v>нд</v>
      </c>
      <c r="Q171" s="5" t="str">
        <f t="shared" si="309"/>
        <v>нд</v>
      </c>
      <c r="R171" s="5" t="str">
        <f t="shared" si="309"/>
        <v>нд</v>
      </c>
      <c r="S171" s="5" t="str">
        <f t="shared" si="309"/>
        <v>нд</v>
      </c>
      <c r="T171" s="5" t="str">
        <f t="shared" si="246"/>
        <v>нд</v>
      </c>
      <c r="U171" s="88" t="str">
        <f t="shared" si="275"/>
        <v>нд</v>
      </c>
      <c r="V171" s="5" t="s">
        <v>26</v>
      </c>
    </row>
    <row r="172" spans="1:22" ht="31.5" x14ac:dyDescent="0.25">
      <c r="A172" s="60" t="s">
        <v>217</v>
      </c>
      <c r="B172" s="61" t="s">
        <v>218</v>
      </c>
      <c r="C172" s="12" t="s">
        <v>297</v>
      </c>
      <c r="D172" s="8" t="s">
        <v>26</v>
      </c>
      <c r="E172" s="8" t="s">
        <v>26</v>
      </c>
      <c r="F172" s="8" t="s">
        <v>26</v>
      </c>
      <c r="G172" s="8" t="s">
        <v>26</v>
      </c>
      <c r="H172" s="8" t="str">
        <f t="shared" si="248"/>
        <v>нд</v>
      </c>
      <c r="I172" s="8" t="str">
        <f t="shared" si="248"/>
        <v>нд</v>
      </c>
      <c r="J172" s="8" t="s">
        <v>26</v>
      </c>
      <c r="K172" s="8" t="s">
        <v>26</v>
      </c>
      <c r="L172" s="8" t="s">
        <v>26</v>
      </c>
      <c r="M172" s="8" t="s">
        <v>26</v>
      </c>
      <c r="N172" s="8" t="s">
        <v>26</v>
      </c>
      <c r="O172" s="8" t="s">
        <v>26</v>
      </c>
      <c r="P172" s="8" t="s">
        <v>26</v>
      </c>
      <c r="Q172" s="8" t="s">
        <v>26</v>
      </c>
      <c r="R172" s="8" t="str">
        <f t="shared" si="249"/>
        <v>нд</v>
      </c>
      <c r="S172" s="8" t="str">
        <f t="shared" si="250"/>
        <v>нд</v>
      </c>
      <c r="T172" s="8" t="str">
        <f t="shared" si="246"/>
        <v>нд</v>
      </c>
      <c r="U172" s="95" t="str">
        <f t="shared" si="275"/>
        <v>нд</v>
      </c>
      <c r="V172" s="8" t="s">
        <v>26</v>
      </c>
    </row>
    <row r="173" spans="1:22" ht="31.5" x14ac:dyDescent="0.25">
      <c r="A173" s="60" t="s">
        <v>217</v>
      </c>
      <c r="B173" s="59" t="s">
        <v>219</v>
      </c>
      <c r="C173" s="12" t="s">
        <v>298</v>
      </c>
      <c r="D173" s="8" t="s">
        <v>26</v>
      </c>
      <c r="E173" s="8" t="s">
        <v>26</v>
      </c>
      <c r="F173" s="8" t="s">
        <v>26</v>
      </c>
      <c r="G173" s="8" t="s">
        <v>26</v>
      </c>
      <c r="H173" s="8" t="str">
        <f t="shared" si="248"/>
        <v>нд</v>
      </c>
      <c r="I173" s="8" t="str">
        <f t="shared" si="248"/>
        <v>нд</v>
      </c>
      <c r="J173" s="8" t="s">
        <v>26</v>
      </c>
      <c r="K173" s="8" t="s">
        <v>26</v>
      </c>
      <c r="L173" s="8" t="s">
        <v>26</v>
      </c>
      <c r="M173" s="8" t="s">
        <v>26</v>
      </c>
      <c r="N173" s="8" t="s">
        <v>26</v>
      </c>
      <c r="O173" s="8" t="s">
        <v>26</v>
      </c>
      <c r="P173" s="8" t="s">
        <v>26</v>
      </c>
      <c r="Q173" s="8" t="s">
        <v>26</v>
      </c>
      <c r="R173" s="8" t="str">
        <f t="shared" si="249"/>
        <v>нд</v>
      </c>
      <c r="S173" s="8" t="str">
        <f t="shared" si="250"/>
        <v>нд</v>
      </c>
      <c r="T173" s="8" t="str">
        <f t="shared" si="246"/>
        <v>нд</v>
      </c>
      <c r="U173" s="95" t="str">
        <f t="shared" si="275"/>
        <v>нд</v>
      </c>
      <c r="V173" s="8" t="s">
        <v>26</v>
      </c>
    </row>
    <row r="174" spans="1:22" x14ac:dyDescent="0.25">
      <c r="A174" s="31" t="s">
        <v>220</v>
      </c>
      <c r="B174" s="32" t="s">
        <v>311</v>
      </c>
      <c r="C174" s="33" t="s">
        <v>25</v>
      </c>
      <c r="D174" s="7">
        <f t="shared" ref="D174:G174" si="313">IF(NOT(SUM(D175:D176)=0),SUM(D175:D176),"нд")</f>
        <v>1.2190000000000001</v>
      </c>
      <c r="E174" s="7">
        <f>IF(NOT(SUM(E175:E176)=0),SUM(E175:E176),"нд")</f>
        <v>0.34899999999999998</v>
      </c>
      <c r="F174" s="7">
        <f t="shared" si="313"/>
        <v>1.2190000000000001</v>
      </c>
      <c r="G174" s="7">
        <f t="shared" si="313"/>
        <v>7.7889999999999997</v>
      </c>
      <c r="H174" s="7" t="str">
        <f t="shared" ref="H174:S174" si="314">IF(NOT(SUM(H175:H176)=0),SUM(H175:H176),"нд")</f>
        <v>нд</v>
      </c>
      <c r="I174" s="7" t="str">
        <f t="shared" si="314"/>
        <v>нд</v>
      </c>
      <c r="J174" s="7" t="str">
        <f t="shared" si="314"/>
        <v>нд</v>
      </c>
      <c r="K174" s="7" t="str">
        <f t="shared" si="314"/>
        <v>нд</v>
      </c>
      <c r="L174" s="7" t="str">
        <f t="shared" si="314"/>
        <v>нд</v>
      </c>
      <c r="M174" s="7" t="str">
        <f t="shared" si="314"/>
        <v>нд</v>
      </c>
      <c r="N174" s="7" t="str">
        <f t="shared" si="314"/>
        <v>нд</v>
      </c>
      <c r="O174" s="7" t="str">
        <f t="shared" si="314"/>
        <v>нд</v>
      </c>
      <c r="P174" s="7" t="str">
        <f t="shared" si="314"/>
        <v>нд</v>
      </c>
      <c r="Q174" s="7" t="str">
        <f t="shared" si="314"/>
        <v>нд</v>
      </c>
      <c r="R174" s="7">
        <f t="shared" si="314"/>
        <v>1.2190000000000001</v>
      </c>
      <c r="S174" s="7">
        <f t="shared" si="314"/>
        <v>7.7889999999999997</v>
      </c>
      <c r="T174" s="7" t="str">
        <f t="shared" si="246"/>
        <v>нд</v>
      </c>
      <c r="U174" s="89" t="str">
        <f t="shared" si="275"/>
        <v>нд</v>
      </c>
      <c r="V174" s="7" t="s">
        <v>26</v>
      </c>
    </row>
    <row r="175" spans="1:22" ht="31.5" x14ac:dyDescent="0.25">
      <c r="A175" s="62" t="s">
        <v>221</v>
      </c>
      <c r="B175" s="63" t="s">
        <v>222</v>
      </c>
      <c r="C175" s="75" t="s">
        <v>299</v>
      </c>
      <c r="D175" s="8">
        <f>ROUND(1.429/1.2,3)</f>
        <v>1.1910000000000001</v>
      </c>
      <c r="E175" s="34">
        <v>0.34899999999999998</v>
      </c>
      <c r="F175" s="8">
        <f>ROUND(1.429/1.2,3)</f>
        <v>1.1910000000000001</v>
      </c>
      <c r="G175" s="8">
        <v>7.3449999999999998</v>
      </c>
      <c r="H175" s="8" t="str">
        <f t="shared" si="248"/>
        <v>нд</v>
      </c>
      <c r="I175" s="8" t="str">
        <f t="shared" si="248"/>
        <v>нд</v>
      </c>
      <c r="J175" s="8" t="s">
        <v>26</v>
      </c>
      <c r="K175" s="8" t="s">
        <v>26</v>
      </c>
      <c r="L175" s="8" t="s">
        <v>26</v>
      </c>
      <c r="M175" s="8" t="s">
        <v>26</v>
      </c>
      <c r="N175" s="8" t="s">
        <v>26</v>
      </c>
      <c r="O175" s="8" t="s">
        <v>26</v>
      </c>
      <c r="P175" s="8" t="s">
        <v>26</v>
      </c>
      <c r="Q175" s="8" t="s">
        <v>26</v>
      </c>
      <c r="R175" s="8">
        <f t="shared" si="249"/>
        <v>1.1910000000000001</v>
      </c>
      <c r="S175" s="8">
        <f>IF(NOT(OR(G175="нд",I175="нд")),G175-I175,G175)</f>
        <v>7.3449999999999998</v>
      </c>
      <c r="T175" s="8" t="str">
        <f t="shared" si="246"/>
        <v>нд</v>
      </c>
      <c r="U175" s="95" t="str">
        <f t="shared" si="275"/>
        <v>нд</v>
      </c>
      <c r="V175" s="8" t="s">
        <v>26</v>
      </c>
    </row>
    <row r="176" spans="1:22" ht="31.5" x14ac:dyDescent="0.25">
      <c r="A176" s="62" t="s">
        <v>221</v>
      </c>
      <c r="B176" s="64" t="s">
        <v>223</v>
      </c>
      <c r="C176" s="76" t="s">
        <v>300</v>
      </c>
      <c r="D176" s="8">
        <f>ROUND(0.034/1.2,3)</f>
        <v>2.8000000000000001E-2</v>
      </c>
      <c r="E176" s="8" t="s">
        <v>26</v>
      </c>
      <c r="F176" s="8">
        <f>ROUND(0.034/1.2,3)</f>
        <v>2.8000000000000001E-2</v>
      </c>
      <c r="G176" s="8">
        <v>0.44400000000000001</v>
      </c>
      <c r="H176" s="8" t="str">
        <f t="shared" si="248"/>
        <v>нд</v>
      </c>
      <c r="I176" s="8" t="str">
        <f t="shared" si="248"/>
        <v>нд</v>
      </c>
      <c r="J176" s="8" t="s">
        <v>26</v>
      </c>
      <c r="K176" s="8" t="s">
        <v>26</v>
      </c>
      <c r="L176" s="8" t="s">
        <v>26</v>
      </c>
      <c r="M176" s="8" t="s">
        <v>26</v>
      </c>
      <c r="N176" s="8" t="s">
        <v>26</v>
      </c>
      <c r="O176" s="8" t="s">
        <v>26</v>
      </c>
      <c r="P176" s="8" t="s">
        <v>26</v>
      </c>
      <c r="Q176" s="8" t="s">
        <v>26</v>
      </c>
      <c r="R176" s="8">
        <f t="shared" si="249"/>
        <v>2.8000000000000001E-2</v>
      </c>
      <c r="S176" s="8">
        <f t="shared" si="250"/>
        <v>0.44400000000000001</v>
      </c>
      <c r="T176" s="8" t="str">
        <f t="shared" si="246"/>
        <v>нд</v>
      </c>
      <c r="U176" s="95" t="str">
        <f t="shared" si="275"/>
        <v>нд</v>
      </c>
      <c r="V176" s="8" t="s">
        <v>26</v>
      </c>
    </row>
    <row r="177" spans="1:22" ht="31.5" x14ac:dyDescent="0.25">
      <c r="A177" s="40" t="s">
        <v>133</v>
      </c>
      <c r="B177" s="41" t="s">
        <v>134</v>
      </c>
      <c r="C177" s="68" t="s">
        <v>25</v>
      </c>
      <c r="D177" s="15" t="str">
        <f t="shared" ref="D177:G177" si="315">IF(NOT(SUM(D178)=0),SUM(D178),"нд")</f>
        <v>нд</v>
      </c>
      <c r="E177" s="15" t="str">
        <f t="shared" ref="E177" si="316">IF(NOT(SUM(E178)=0),SUM(E178),"нд")</f>
        <v>нд</v>
      </c>
      <c r="F177" s="15" t="str">
        <f t="shared" si="315"/>
        <v>нд</v>
      </c>
      <c r="G177" s="15" t="str">
        <f t="shared" si="315"/>
        <v>нд</v>
      </c>
      <c r="H177" s="15" t="str">
        <f t="shared" ref="H177:I177" si="317">IF(NOT(SUM(H178)=0),SUM(H178),"нд")</f>
        <v>нд</v>
      </c>
      <c r="I177" s="15" t="str">
        <f t="shared" si="317"/>
        <v>нд</v>
      </c>
      <c r="J177" s="15" t="str">
        <f t="shared" ref="J177:S177" si="318">IF(NOT(SUM(J178)=0),SUM(J178),"нд")</f>
        <v>нд</v>
      </c>
      <c r="K177" s="15" t="str">
        <f t="shared" si="318"/>
        <v>нд</v>
      </c>
      <c r="L177" s="15" t="str">
        <f t="shared" ref="L177" si="319">IF(NOT(SUM(L178)=0),SUM(L178),"нд")</f>
        <v>нд</v>
      </c>
      <c r="M177" s="15" t="str">
        <f t="shared" si="318"/>
        <v>нд</v>
      </c>
      <c r="N177" s="15" t="str">
        <f t="shared" ref="N177" si="320">IF(NOT(SUM(N178)=0),SUM(N178),"нд")</f>
        <v>нд</v>
      </c>
      <c r="O177" s="15" t="str">
        <f t="shared" si="318"/>
        <v>нд</v>
      </c>
      <c r="P177" s="15" t="str">
        <f t="shared" ref="P177" si="321">IF(NOT(SUM(P178)=0),SUM(P178),"нд")</f>
        <v>нд</v>
      </c>
      <c r="Q177" s="15" t="str">
        <f t="shared" si="318"/>
        <v>нд</v>
      </c>
      <c r="R177" s="15" t="str">
        <f t="shared" si="249"/>
        <v>нд</v>
      </c>
      <c r="S177" s="15" t="str">
        <f t="shared" si="318"/>
        <v>нд</v>
      </c>
      <c r="T177" s="15" t="str">
        <f t="shared" si="246"/>
        <v>нд</v>
      </c>
      <c r="U177" s="94" t="str">
        <f t="shared" si="275"/>
        <v>нд</v>
      </c>
      <c r="V177" s="15" t="s">
        <v>26</v>
      </c>
    </row>
    <row r="178" spans="1:22" x14ac:dyDescent="0.25">
      <c r="A178" s="12" t="s">
        <v>26</v>
      </c>
      <c r="B178" s="12" t="s">
        <v>26</v>
      </c>
      <c r="C178" s="12" t="s">
        <v>26</v>
      </c>
      <c r="D178" s="12" t="s">
        <v>26</v>
      </c>
      <c r="E178" s="12" t="s">
        <v>26</v>
      </c>
      <c r="F178" s="12" t="s">
        <v>26</v>
      </c>
      <c r="G178" s="12" t="s">
        <v>26</v>
      </c>
      <c r="H178" s="8" t="str">
        <f t="shared" si="248"/>
        <v>нд</v>
      </c>
      <c r="I178" s="8" t="str">
        <f t="shared" si="248"/>
        <v>нд</v>
      </c>
      <c r="J178" s="12" t="s">
        <v>26</v>
      </c>
      <c r="K178" s="12" t="s">
        <v>26</v>
      </c>
      <c r="L178" s="12" t="s">
        <v>26</v>
      </c>
      <c r="M178" s="12" t="s">
        <v>26</v>
      </c>
      <c r="N178" s="12" t="s">
        <v>26</v>
      </c>
      <c r="O178" s="12" t="s">
        <v>26</v>
      </c>
      <c r="P178" s="12" t="s">
        <v>26</v>
      </c>
      <c r="Q178" s="12" t="s">
        <v>26</v>
      </c>
      <c r="R178" s="12" t="str">
        <f t="shared" si="249"/>
        <v>нд</v>
      </c>
      <c r="S178" s="12" t="str">
        <f t="shared" si="250"/>
        <v>нд</v>
      </c>
      <c r="T178" s="12" t="str">
        <f t="shared" si="246"/>
        <v>нд</v>
      </c>
      <c r="U178" s="95" t="str">
        <f t="shared" si="275"/>
        <v>нд</v>
      </c>
      <c r="V178" s="12" t="s">
        <v>26</v>
      </c>
    </row>
    <row r="179" spans="1:22" x14ac:dyDescent="0.25">
      <c r="A179" s="40" t="s">
        <v>135</v>
      </c>
      <c r="B179" s="41" t="s">
        <v>136</v>
      </c>
      <c r="C179" s="68" t="s">
        <v>25</v>
      </c>
      <c r="D179" s="15" t="str">
        <f t="shared" ref="D179:G179" si="322">IF(NOT(SUM(D180,D189)=0),SUM(D180,D189),"нд")</f>
        <v>нд</v>
      </c>
      <c r="E179" s="15">
        <f t="shared" ref="E179" si="323">IF(NOT(SUM(E180,E189)=0),SUM(E180,E189),"нд")</f>
        <v>0.113</v>
      </c>
      <c r="F179" s="15" t="str">
        <f t="shared" si="322"/>
        <v>нд</v>
      </c>
      <c r="G179" s="15" t="str">
        <f t="shared" si="322"/>
        <v>нд</v>
      </c>
      <c r="H179" s="15" t="str">
        <f t="shared" ref="H179:Q179" si="324">IF(NOT(SUM(H180,H189)=0),SUM(H180,H189),"нд")</f>
        <v>нд</v>
      </c>
      <c r="I179" s="15" t="str">
        <f t="shared" si="324"/>
        <v>нд</v>
      </c>
      <c r="J179" s="15" t="str">
        <f t="shared" si="324"/>
        <v>нд</v>
      </c>
      <c r="K179" s="15" t="str">
        <f t="shared" si="324"/>
        <v>нд</v>
      </c>
      <c r="L179" s="15" t="str">
        <f t="shared" si="324"/>
        <v>нд</v>
      </c>
      <c r="M179" s="15" t="str">
        <f t="shared" si="324"/>
        <v>нд</v>
      </c>
      <c r="N179" s="15" t="str">
        <f t="shared" si="324"/>
        <v>нд</v>
      </c>
      <c r="O179" s="15" t="str">
        <f t="shared" si="324"/>
        <v>нд</v>
      </c>
      <c r="P179" s="15" t="str">
        <f t="shared" si="324"/>
        <v>нд</v>
      </c>
      <c r="Q179" s="15" t="str">
        <f t="shared" si="324"/>
        <v>нд</v>
      </c>
      <c r="R179" s="15" t="str">
        <f t="shared" ref="R179:S179" si="325">IF(NOT(SUM(R180,R189)=0),SUM(R180,R189),"нд")</f>
        <v>нд</v>
      </c>
      <c r="S179" s="15" t="str">
        <f t="shared" si="325"/>
        <v>нд</v>
      </c>
      <c r="T179" s="15" t="str">
        <f t="shared" si="246"/>
        <v>нд</v>
      </c>
      <c r="U179" s="94" t="str">
        <f t="shared" si="275"/>
        <v>нд</v>
      </c>
      <c r="V179" s="15" t="s">
        <v>26</v>
      </c>
    </row>
    <row r="180" spans="1:22" x14ac:dyDescent="0.25">
      <c r="A180" s="42" t="s">
        <v>137</v>
      </c>
      <c r="B180" s="43" t="s">
        <v>138</v>
      </c>
      <c r="C180" s="69" t="s">
        <v>25</v>
      </c>
      <c r="D180" s="16" t="str">
        <f>IF(NOT(SUM(D188)=0),SUM(D188),"нд")</f>
        <v>нд</v>
      </c>
      <c r="E180" s="16">
        <f>IF(NOT(SUM(E188)=0),SUM(E188),"нд")</f>
        <v>0.113</v>
      </c>
      <c r="F180" s="16" t="str">
        <f>IF(NOT(SUM(F188)=0),SUM(F188),"нд")</f>
        <v>нд</v>
      </c>
      <c r="G180" s="16" t="str">
        <f t="shared" ref="G180" si="326">IF(NOT(SUM(G188)=0),SUM(G188),"нд")</f>
        <v>нд</v>
      </c>
      <c r="H180" s="16" t="str">
        <f t="shared" ref="H180:Q180" si="327">IF(NOT(SUM(H181,H187)=0),SUM(H181,H187),"нд")</f>
        <v>нд</v>
      </c>
      <c r="I180" s="16" t="str">
        <f t="shared" si="327"/>
        <v>нд</v>
      </c>
      <c r="J180" s="16" t="str">
        <f t="shared" si="327"/>
        <v>нд</v>
      </c>
      <c r="K180" s="16" t="str">
        <f t="shared" si="327"/>
        <v>нд</v>
      </c>
      <c r="L180" s="16" t="str">
        <f t="shared" ref="L180" si="328">IF(NOT(SUM(L181,L188)=0),SUM(L181,L188),"нд")</f>
        <v>нд</v>
      </c>
      <c r="M180" s="16" t="str">
        <f t="shared" si="327"/>
        <v>нд</v>
      </c>
      <c r="N180" s="16" t="str">
        <f t="shared" ref="N180" si="329">IF(NOT(SUM(N181,N188)=0),SUM(N181,N188),"нд")</f>
        <v>нд</v>
      </c>
      <c r="O180" s="16" t="str">
        <f t="shared" si="327"/>
        <v>нд</v>
      </c>
      <c r="P180" s="16" t="str">
        <f t="shared" ref="P180" si="330">IF(NOT(SUM(P181,P188)=0),SUM(P181,P188),"нд")</f>
        <v>нд</v>
      </c>
      <c r="Q180" s="16" t="str">
        <f t="shared" si="327"/>
        <v>нд</v>
      </c>
      <c r="R180" s="16" t="str">
        <f t="shared" ref="R180:S180" si="331">IF(NOT(SUM(R181,R187)=0),SUM(R181,R187),"нд")</f>
        <v>нд</v>
      </c>
      <c r="S180" s="16" t="str">
        <f t="shared" si="331"/>
        <v>нд</v>
      </c>
      <c r="T180" s="16" t="str">
        <f t="shared" si="246"/>
        <v>нд</v>
      </c>
      <c r="U180" s="90" t="str">
        <f t="shared" si="275"/>
        <v>нд</v>
      </c>
      <c r="V180" s="16" t="s">
        <v>26</v>
      </c>
    </row>
    <row r="181" spans="1:22" x14ac:dyDescent="0.25">
      <c r="A181" s="56" t="s">
        <v>224</v>
      </c>
      <c r="B181" s="38" t="s">
        <v>310</v>
      </c>
      <c r="C181" s="5" t="s">
        <v>25</v>
      </c>
      <c r="D181" s="5" t="str">
        <f t="shared" ref="D181:G181" si="332">IF(NOT(SUM(D182:D186)=0),SUM(D182:D186),"нд")</f>
        <v>нд</v>
      </c>
      <c r="E181" s="5" t="str">
        <f t="shared" ref="E181" si="333">IF(NOT(SUM(E182:E186)=0),SUM(E182:E186),"нд")</f>
        <v>нд</v>
      </c>
      <c r="F181" s="5" t="str">
        <f t="shared" si="332"/>
        <v>нд</v>
      </c>
      <c r="G181" s="5" t="str">
        <f t="shared" si="332"/>
        <v>нд</v>
      </c>
      <c r="H181" s="5" t="str">
        <f t="shared" ref="H181:Q181" si="334">IF(NOT(SUM(H182:H186)=0),SUM(H182:H186),"нд")</f>
        <v>нд</v>
      </c>
      <c r="I181" s="5" t="str">
        <f t="shared" si="334"/>
        <v>нд</v>
      </c>
      <c r="J181" s="5" t="str">
        <f t="shared" si="334"/>
        <v>нд</v>
      </c>
      <c r="K181" s="5" t="str">
        <f t="shared" si="334"/>
        <v>нд</v>
      </c>
      <c r="L181" s="5" t="str">
        <f t="shared" ref="L181" si="335">IF(NOT(SUM(L182:L186)=0),SUM(L182:L186),"нд")</f>
        <v>нд</v>
      </c>
      <c r="M181" s="5" t="str">
        <f t="shared" si="334"/>
        <v>нд</v>
      </c>
      <c r="N181" s="5" t="str">
        <f t="shared" ref="N181" si="336">IF(NOT(SUM(N182:N186)=0),SUM(N182:N186),"нд")</f>
        <v>нд</v>
      </c>
      <c r="O181" s="5" t="str">
        <f t="shared" si="334"/>
        <v>нд</v>
      </c>
      <c r="P181" s="5" t="str">
        <f t="shared" ref="P181" si="337">IF(NOT(SUM(P182:P186)=0),SUM(P182:P186),"нд")</f>
        <v>нд</v>
      </c>
      <c r="Q181" s="5" t="str">
        <f t="shared" si="334"/>
        <v>нд</v>
      </c>
      <c r="R181" s="5" t="str">
        <f t="shared" ref="R181:S181" si="338">IF(NOT(SUM(R182:R186)=0),SUM(R182:R186),"нд")</f>
        <v>нд</v>
      </c>
      <c r="S181" s="5" t="str">
        <f t="shared" si="338"/>
        <v>нд</v>
      </c>
      <c r="T181" s="5" t="str">
        <f t="shared" si="246"/>
        <v>нд</v>
      </c>
      <c r="U181" s="88" t="str">
        <f t="shared" si="275"/>
        <v>нд</v>
      </c>
      <c r="V181" s="5" t="s">
        <v>26</v>
      </c>
    </row>
    <row r="182" spans="1:22" x14ac:dyDescent="0.25">
      <c r="A182" s="65" t="s">
        <v>224</v>
      </c>
      <c r="B182" s="61" t="s">
        <v>225</v>
      </c>
      <c r="C182" s="11" t="s">
        <v>301</v>
      </c>
      <c r="D182" s="8" t="s">
        <v>26</v>
      </c>
      <c r="E182" s="8" t="s">
        <v>26</v>
      </c>
      <c r="F182" s="8" t="s">
        <v>26</v>
      </c>
      <c r="G182" s="8" t="s">
        <v>26</v>
      </c>
      <c r="H182" s="8" t="str">
        <f t="shared" si="248"/>
        <v>нд</v>
      </c>
      <c r="I182" s="8" t="str">
        <f t="shared" si="248"/>
        <v>нд</v>
      </c>
      <c r="J182" s="8" t="s">
        <v>26</v>
      </c>
      <c r="K182" s="8" t="s">
        <v>26</v>
      </c>
      <c r="L182" s="8" t="s">
        <v>26</v>
      </c>
      <c r="M182" s="8" t="s">
        <v>26</v>
      </c>
      <c r="N182" s="12" t="s">
        <v>26</v>
      </c>
      <c r="O182" s="8" t="s">
        <v>26</v>
      </c>
      <c r="P182" s="12" t="s">
        <v>26</v>
      </c>
      <c r="Q182" s="8" t="s">
        <v>26</v>
      </c>
      <c r="R182" s="12" t="str">
        <f t="shared" si="249"/>
        <v>нд</v>
      </c>
      <c r="S182" s="8" t="str">
        <f t="shared" si="250"/>
        <v>нд</v>
      </c>
      <c r="T182" s="8" t="str">
        <f t="shared" si="246"/>
        <v>нд</v>
      </c>
      <c r="U182" s="95" t="str">
        <f t="shared" si="275"/>
        <v>нд</v>
      </c>
      <c r="V182" s="8" t="s">
        <v>26</v>
      </c>
    </row>
    <row r="183" spans="1:22" x14ac:dyDescent="0.25">
      <c r="A183" s="65" t="s">
        <v>224</v>
      </c>
      <c r="B183" s="61" t="s">
        <v>226</v>
      </c>
      <c r="C183" s="11" t="s">
        <v>302</v>
      </c>
      <c r="D183" s="8" t="s">
        <v>26</v>
      </c>
      <c r="E183" s="8" t="s">
        <v>26</v>
      </c>
      <c r="F183" s="8" t="s">
        <v>26</v>
      </c>
      <c r="G183" s="8" t="s">
        <v>26</v>
      </c>
      <c r="H183" s="8" t="str">
        <f t="shared" si="248"/>
        <v>нд</v>
      </c>
      <c r="I183" s="8" t="str">
        <f t="shared" si="248"/>
        <v>нд</v>
      </c>
      <c r="J183" s="8" t="s">
        <v>26</v>
      </c>
      <c r="K183" s="8" t="s">
        <v>26</v>
      </c>
      <c r="L183" s="8" t="s">
        <v>26</v>
      </c>
      <c r="M183" s="8" t="s">
        <v>26</v>
      </c>
      <c r="N183" s="12" t="s">
        <v>26</v>
      </c>
      <c r="O183" s="8" t="s">
        <v>26</v>
      </c>
      <c r="P183" s="12" t="s">
        <v>26</v>
      </c>
      <c r="Q183" s="8" t="s">
        <v>26</v>
      </c>
      <c r="R183" s="12" t="str">
        <f t="shared" si="249"/>
        <v>нд</v>
      </c>
      <c r="S183" s="8" t="str">
        <f t="shared" si="250"/>
        <v>нд</v>
      </c>
      <c r="T183" s="8" t="str">
        <f t="shared" si="246"/>
        <v>нд</v>
      </c>
      <c r="U183" s="95" t="str">
        <f t="shared" si="275"/>
        <v>нд</v>
      </c>
      <c r="V183" s="8" t="s">
        <v>26</v>
      </c>
    </row>
    <row r="184" spans="1:22" x14ac:dyDescent="0.25">
      <c r="A184" s="65" t="s">
        <v>224</v>
      </c>
      <c r="B184" s="61" t="s">
        <v>227</v>
      </c>
      <c r="C184" s="11" t="s">
        <v>303</v>
      </c>
      <c r="D184" s="8" t="s">
        <v>26</v>
      </c>
      <c r="E184" s="8" t="s">
        <v>26</v>
      </c>
      <c r="F184" s="8" t="s">
        <v>26</v>
      </c>
      <c r="G184" s="8" t="s">
        <v>26</v>
      </c>
      <c r="H184" s="8" t="str">
        <f t="shared" si="248"/>
        <v>нд</v>
      </c>
      <c r="I184" s="8" t="str">
        <f t="shared" si="248"/>
        <v>нд</v>
      </c>
      <c r="J184" s="8" t="s">
        <v>26</v>
      </c>
      <c r="K184" s="8" t="s">
        <v>26</v>
      </c>
      <c r="L184" s="8" t="s">
        <v>26</v>
      </c>
      <c r="M184" s="8" t="s">
        <v>26</v>
      </c>
      <c r="N184" s="12" t="s">
        <v>26</v>
      </c>
      <c r="O184" s="8" t="s">
        <v>26</v>
      </c>
      <c r="P184" s="12" t="s">
        <v>26</v>
      </c>
      <c r="Q184" s="8" t="s">
        <v>26</v>
      </c>
      <c r="R184" s="12" t="str">
        <f t="shared" si="249"/>
        <v>нд</v>
      </c>
      <c r="S184" s="8" t="str">
        <f t="shared" si="250"/>
        <v>нд</v>
      </c>
      <c r="T184" s="8" t="str">
        <f t="shared" si="246"/>
        <v>нд</v>
      </c>
      <c r="U184" s="95" t="str">
        <f t="shared" si="275"/>
        <v>нд</v>
      </c>
      <c r="V184" s="8" t="s">
        <v>26</v>
      </c>
    </row>
    <row r="185" spans="1:22" x14ac:dyDescent="0.25">
      <c r="A185" s="65" t="s">
        <v>224</v>
      </c>
      <c r="B185" s="59" t="s">
        <v>228</v>
      </c>
      <c r="C185" s="76" t="s">
        <v>304</v>
      </c>
      <c r="D185" s="8" t="s">
        <v>26</v>
      </c>
      <c r="E185" s="8" t="s">
        <v>26</v>
      </c>
      <c r="F185" s="8" t="s">
        <v>26</v>
      </c>
      <c r="G185" s="8" t="s">
        <v>26</v>
      </c>
      <c r="H185" s="8" t="str">
        <f>IF(NOT(SUM(J185,L185,N185,P185)=0),SUM(J185,L185,N185,P185),"нд")</f>
        <v>нд</v>
      </c>
      <c r="I185" s="8" t="str">
        <f t="shared" si="248"/>
        <v>нд</v>
      </c>
      <c r="J185" s="8" t="s">
        <v>26</v>
      </c>
      <c r="K185" s="8" t="s">
        <v>26</v>
      </c>
      <c r="L185" s="8" t="s">
        <v>26</v>
      </c>
      <c r="M185" s="8" t="s">
        <v>26</v>
      </c>
      <c r="N185" s="8" t="s">
        <v>26</v>
      </c>
      <c r="O185" s="8" t="s">
        <v>26</v>
      </c>
      <c r="P185" s="8" t="s">
        <v>26</v>
      </c>
      <c r="Q185" s="8" t="s">
        <v>26</v>
      </c>
      <c r="R185" s="8" t="str">
        <f t="shared" si="249"/>
        <v>нд</v>
      </c>
      <c r="S185" s="8" t="str">
        <f t="shared" si="250"/>
        <v>нд</v>
      </c>
      <c r="T185" s="8" t="str">
        <f t="shared" si="246"/>
        <v>нд</v>
      </c>
      <c r="U185" s="95" t="str">
        <f t="shared" si="275"/>
        <v>нд</v>
      </c>
      <c r="V185" s="8" t="s">
        <v>26</v>
      </c>
    </row>
    <row r="186" spans="1:22" ht="31.5" x14ac:dyDescent="0.25">
      <c r="A186" s="65" t="s">
        <v>224</v>
      </c>
      <c r="B186" s="59" t="s">
        <v>229</v>
      </c>
      <c r="C186" s="76" t="s">
        <v>305</v>
      </c>
      <c r="D186" s="8" t="s">
        <v>26</v>
      </c>
      <c r="E186" s="8" t="s">
        <v>26</v>
      </c>
      <c r="F186" s="8" t="s">
        <v>26</v>
      </c>
      <c r="G186" s="8" t="s">
        <v>26</v>
      </c>
      <c r="H186" s="8" t="str">
        <f t="shared" si="248"/>
        <v>нд</v>
      </c>
      <c r="I186" s="8" t="str">
        <f t="shared" si="248"/>
        <v>нд</v>
      </c>
      <c r="J186" s="8" t="s">
        <v>26</v>
      </c>
      <c r="K186" s="8" t="s">
        <v>26</v>
      </c>
      <c r="L186" s="8" t="s">
        <v>26</v>
      </c>
      <c r="M186" s="8" t="s">
        <v>26</v>
      </c>
      <c r="N186" s="8" t="s">
        <v>26</v>
      </c>
      <c r="O186" s="8" t="s">
        <v>26</v>
      </c>
      <c r="P186" s="8" t="s">
        <v>26</v>
      </c>
      <c r="Q186" s="8" t="s">
        <v>26</v>
      </c>
      <c r="R186" s="8" t="str">
        <f t="shared" si="249"/>
        <v>нд</v>
      </c>
      <c r="S186" s="8" t="str">
        <f t="shared" si="250"/>
        <v>нд</v>
      </c>
      <c r="T186" s="8" t="str">
        <f t="shared" si="246"/>
        <v>нд</v>
      </c>
      <c r="U186" s="95" t="str">
        <f t="shared" si="275"/>
        <v>нд</v>
      </c>
      <c r="V186" s="8" t="s">
        <v>26</v>
      </c>
    </row>
    <row r="187" spans="1:22" x14ac:dyDescent="0.25">
      <c r="A187" s="31" t="s">
        <v>230</v>
      </c>
      <c r="B187" s="32" t="s">
        <v>311</v>
      </c>
      <c r="C187" s="33" t="s">
        <v>25</v>
      </c>
      <c r="D187" s="7" t="str">
        <f>IF(NOT(SUM(D188)=0),SUM(D188),"нд")</f>
        <v>нд</v>
      </c>
      <c r="E187" s="7">
        <f>IF(NOT(SUM(E188)=0),SUM(E188),"нд")</f>
        <v>0.113</v>
      </c>
      <c r="F187" s="7" t="str">
        <f>IF(NOT(SUM(F188)=0),SUM(F188),"нд")</f>
        <v>нд</v>
      </c>
      <c r="G187" s="7" t="str">
        <f t="shared" ref="G187" si="339">IF(NOT(SUM(G188)=0),SUM(G188),"нд")</f>
        <v>нд</v>
      </c>
      <c r="H187" s="7" t="str">
        <f t="shared" ref="H187:Q187" si="340">IF(NOT(SUM(H188)=0),SUM(H188),"нд")</f>
        <v>нд</v>
      </c>
      <c r="I187" s="7" t="str">
        <f t="shared" si="340"/>
        <v>нд</v>
      </c>
      <c r="J187" s="7" t="str">
        <f t="shared" si="340"/>
        <v>нд</v>
      </c>
      <c r="K187" s="7" t="str">
        <f t="shared" si="340"/>
        <v>нд</v>
      </c>
      <c r="L187" s="7" t="str">
        <f t="shared" ref="L187" si="341">IF(NOT(SUM(L188)=0),SUM(L188),"нд")</f>
        <v>нд</v>
      </c>
      <c r="M187" s="7" t="str">
        <f t="shared" si="340"/>
        <v>нд</v>
      </c>
      <c r="N187" s="7" t="str">
        <f t="shared" ref="N187" si="342">IF(NOT(SUM(N188)=0),SUM(N188),"нд")</f>
        <v>нд</v>
      </c>
      <c r="O187" s="7" t="str">
        <f t="shared" si="340"/>
        <v>нд</v>
      </c>
      <c r="P187" s="7" t="str">
        <f t="shared" ref="P187:S187" si="343">IF(NOT(SUM(P188)=0),SUM(P188),"нд")</f>
        <v>нд</v>
      </c>
      <c r="Q187" s="7" t="str">
        <f t="shared" si="340"/>
        <v>нд</v>
      </c>
      <c r="R187" s="7" t="str">
        <f t="shared" si="343"/>
        <v>нд</v>
      </c>
      <c r="S187" s="7" t="str">
        <f t="shared" si="343"/>
        <v>нд</v>
      </c>
      <c r="T187" s="7" t="str">
        <f t="shared" ref="T187" si="344">IF(SUM(I187)-SUM(H187)=0,"нд",SUM(I187)-SUM(H187))</f>
        <v>нд</v>
      </c>
      <c r="U187" s="89" t="str">
        <f t="shared" si="275"/>
        <v>нд</v>
      </c>
      <c r="V187" s="7" t="s">
        <v>26</v>
      </c>
    </row>
    <row r="188" spans="1:22" x14ac:dyDescent="0.25">
      <c r="A188" s="65" t="s">
        <v>230</v>
      </c>
      <c r="B188" s="59" t="s">
        <v>231</v>
      </c>
      <c r="C188" s="76" t="s">
        <v>306</v>
      </c>
      <c r="D188" s="8" t="s">
        <v>26</v>
      </c>
      <c r="E188" s="8">
        <v>0.113</v>
      </c>
      <c r="F188" s="8" t="s">
        <v>26</v>
      </c>
      <c r="G188" s="8" t="s">
        <v>26</v>
      </c>
      <c r="H188" s="8" t="str">
        <f t="shared" si="248"/>
        <v>нд</v>
      </c>
      <c r="I188" s="8" t="str">
        <f t="shared" si="248"/>
        <v>нд</v>
      </c>
      <c r="J188" s="8" t="s">
        <v>26</v>
      </c>
      <c r="K188" s="8" t="s">
        <v>26</v>
      </c>
      <c r="L188" s="8" t="s">
        <v>26</v>
      </c>
      <c r="M188" s="8" t="s">
        <v>26</v>
      </c>
      <c r="N188" s="12" t="s">
        <v>26</v>
      </c>
      <c r="O188" s="8" t="s">
        <v>26</v>
      </c>
      <c r="P188" s="12" t="s">
        <v>26</v>
      </c>
      <c r="Q188" s="8" t="s">
        <v>26</v>
      </c>
      <c r="R188" s="12" t="str">
        <f t="shared" ref="R188:R192" si="345">IF(NOT(OR(F188="нд",I188="нд")),F188-I188,F188)</f>
        <v>нд</v>
      </c>
      <c r="S188" s="8" t="s">
        <v>26</v>
      </c>
      <c r="T188" s="8" t="str">
        <f t="shared" ref="T188:T192" si="346">IF(SUM(I188)-SUM(H188)=0,"нд",SUM(I188)-SUM(H188))</f>
        <v>нд</v>
      </c>
      <c r="U188" s="95" t="str">
        <f t="shared" si="275"/>
        <v>нд</v>
      </c>
      <c r="V188" s="97" t="s">
        <v>26</v>
      </c>
    </row>
    <row r="189" spans="1:22" x14ac:dyDescent="0.25">
      <c r="A189" s="42" t="s">
        <v>139</v>
      </c>
      <c r="B189" s="43" t="s">
        <v>31</v>
      </c>
      <c r="C189" s="69" t="s">
        <v>25</v>
      </c>
      <c r="D189" s="16" t="str">
        <f t="shared" ref="D189:G189" si="347">IF(NOT(SUM(D190)=0),SUM(D190),"нд")</f>
        <v>нд</v>
      </c>
      <c r="E189" s="16" t="str">
        <f t="shared" ref="E189" si="348">IF(NOT(SUM(E190)=0),SUM(E190),"нд")</f>
        <v>нд</v>
      </c>
      <c r="F189" s="16" t="str">
        <f t="shared" si="347"/>
        <v>нд</v>
      </c>
      <c r="G189" s="16" t="str">
        <f t="shared" si="347"/>
        <v>нд</v>
      </c>
      <c r="H189" s="16" t="str">
        <f t="shared" ref="H189:I189" si="349">IF(NOT(SUM(H190)=0),SUM(H190),"нд")</f>
        <v>нд</v>
      </c>
      <c r="I189" s="16" t="str">
        <f t="shared" si="349"/>
        <v>нд</v>
      </c>
      <c r="J189" s="16" t="str">
        <f t="shared" ref="J189:Q189" si="350">IF(NOT(SUM(J190)=0),SUM(J190),"нд")</f>
        <v>нд</v>
      </c>
      <c r="K189" s="16" t="str">
        <f t="shared" si="350"/>
        <v>нд</v>
      </c>
      <c r="L189" s="16" t="str">
        <f t="shared" ref="L189" si="351">IF(NOT(SUM(L192)=0),SUM(L192),"нд")</f>
        <v>нд</v>
      </c>
      <c r="M189" s="16" t="str">
        <f t="shared" si="350"/>
        <v>нд</v>
      </c>
      <c r="N189" s="16" t="str">
        <f t="shared" ref="N189" si="352">IF(NOT(SUM(N192)=0),SUM(N192),"нд")</f>
        <v>нд</v>
      </c>
      <c r="O189" s="16" t="str">
        <f t="shared" si="350"/>
        <v>нд</v>
      </c>
      <c r="P189" s="16" t="str">
        <f t="shared" ref="P189:S189" si="353">IF(NOT(SUM(P192)=0),SUM(P192),"нд")</f>
        <v>нд</v>
      </c>
      <c r="Q189" s="16" t="str">
        <f t="shared" si="350"/>
        <v>нд</v>
      </c>
      <c r="R189" s="16" t="str">
        <f t="shared" si="353"/>
        <v>нд</v>
      </c>
      <c r="S189" s="16" t="str">
        <f t="shared" si="353"/>
        <v>нд</v>
      </c>
      <c r="T189" s="16" t="str">
        <f t="shared" si="346"/>
        <v>нд</v>
      </c>
      <c r="U189" s="90" t="str">
        <f t="shared" si="275"/>
        <v>нд</v>
      </c>
      <c r="V189" s="16" t="s">
        <v>26</v>
      </c>
    </row>
    <row r="190" spans="1:22" x14ac:dyDescent="0.25">
      <c r="A190" s="56" t="s">
        <v>232</v>
      </c>
      <c r="B190" s="38" t="s">
        <v>310</v>
      </c>
      <c r="C190" s="5" t="s">
        <v>25</v>
      </c>
      <c r="D190" s="5" t="str">
        <f t="shared" ref="D190:G190" si="354">IF(NOT(SUM(D191,D192)=0),SUM(D191,D192),"нд")</f>
        <v>нд</v>
      </c>
      <c r="E190" s="5" t="str">
        <f t="shared" ref="E190" si="355">IF(NOT(SUM(E191,E192)=0),SUM(E191,E192),"нд")</f>
        <v>нд</v>
      </c>
      <c r="F190" s="5" t="str">
        <f t="shared" si="354"/>
        <v>нд</v>
      </c>
      <c r="G190" s="5" t="str">
        <f t="shared" si="354"/>
        <v>нд</v>
      </c>
      <c r="H190" s="5" t="str">
        <f t="shared" ref="H190:Q190" si="356">IF(NOT(SUM(H192,H191)=0),SUM(H192,H191),"нд")</f>
        <v>нд</v>
      </c>
      <c r="I190" s="5" t="str">
        <f t="shared" si="356"/>
        <v>нд</v>
      </c>
      <c r="J190" s="5" t="str">
        <f t="shared" si="356"/>
        <v>нд</v>
      </c>
      <c r="K190" s="5" t="str">
        <f t="shared" si="356"/>
        <v>нд</v>
      </c>
      <c r="L190" s="5" t="str">
        <f t="shared" ref="L190" si="357">IF(NOT(SUM(L192)=0),SUM(L192),"нд")</f>
        <v>нд</v>
      </c>
      <c r="M190" s="5" t="str">
        <f t="shared" si="356"/>
        <v>нд</v>
      </c>
      <c r="N190" s="5" t="str">
        <f t="shared" ref="N190" si="358">IF(NOT(SUM(N192)=0),SUM(N192),"нд")</f>
        <v>нд</v>
      </c>
      <c r="O190" s="5" t="str">
        <f t="shared" si="356"/>
        <v>нд</v>
      </c>
      <c r="P190" s="5" t="str">
        <f t="shared" ref="P190:S190" si="359">IF(NOT(SUM(P192)=0),SUM(P192),"нд")</f>
        <v>нд</v>
      </c>
      <c r="Q190" s="5" t="str">
        <f t="shared" si="356"/>
        <v>нд</v>
      </c>
      <c r="R190" s="5" t="str">
        <f t="shared" si="359"/>
        <v>нд</v>
      </c>
      <c r="S190" s="5" t="str">
        <f t="shared" si="359"/>
        <v>нд</v>
      </c>
      <c r="T190" s="5" t="str">
        <f t="shared" si="346"/>
        <v>нд</v>
      </c>
      <c r="U190" s="88" t="str">
        <f t="shared" si="275"/>
        <v>нд</v>
      </c>
      <c r="V190" s="98" t="s">
        <v>26</v>
      </c>
    </row>
    <row r="191" spans="1:22" x14ac:dyDescent="0.25">
      <c r="A191" s="65" t="s">
        <v>232</v>
      </c>
      <c r="B191" s="59" t="s">
        <v>233</v>
      </c>
      <c r="C191" s="76" t="s">
        <v>307</v>
      </c>
      <c r="D191" s="12" t="s">
        <v>26</v>
      </c>
      <c r="E191" s="12" t="s">
        <v>26</v>
      </c>
      <c r="F191" s="12" t="s">
        <v>26</v>
      </c>
      <c r="G191" s="12" t="s">
        <v>26</v>
      </c>
      <c r="H191" s="8" t="str">
        <f t="shared" si="248"/>
        <v>нд</v>
      </c>
      <c r="I191" s="8" t="str">
        <f t="shared" si="248"/>
        <v>нд</v>
      </c>
      <c r="J191" s="8" t="s">
        <v>26</v>
      </c>
      <c r="K191" s="8" t="s">
        <v>26</v>
      </c>
      <c r="L191" s="12" t="s">
        <v>26</v>
      </c>
      <c r="M191" s="8" t="s">
        <v>26</v>
      </c>
      <c r="N191" s="12" t="s">
        <v>26</v>
      </c>
      <c r="O191" s="8" t="s">
        <v>26</v>
      </c>
      <c r="P191" s="12" t="s">
        <v>26</v>
      </c>
      <c r="Q191" s="8" t="s">
        <v>26</v>
      </c>
      <c r="R191" s="12" t="str">
        <f t="shared" si="345"/>
        <v>нд</v>
      </c>
      <c r="S191" s="8" t="str">
        <f t="shared" ref="S191:S192" si="360">IF(NOT(OR(G191="нд",I191="нд")),G191-I191,G191)</f>
        <v>нд</v>
      </c>
      <c r="T191" s="8" t="str">
        <f t="shared" si="346"/>
        <v>нд</v>
      </c>
      <c r="U191" s="95" t="str">
        <f t="shared" si="275"/>
        <v>нд</v>
      </c>
      <c r="V191" s="12" t="s">
        <v>26</v>
      </c>
    </row>
    <row r="192" spans="1:22" ht="16.5" thickBot="1" x14ac:dyDescent="0.3">
      <c r="A192" s="65" t="s">
        <v>232</v>
      </c>
      <c r="B192" s="59" t="s">
        <v>234</v>
      </c>
      <c r="C192" s="76" t="s">
        <v>308</v>
      </c>
      <c r="D192" s="86" t="s">
        <v>26</v>
      </c>
      <c r="E192" s="86" t="s">
        <v>26</v>
      </c>
      <c r="F192" s="86" t="s">
        <v>26</v>
      </c>
      <c r="G192" s="86" t="s">
        <v>26</v>
      </c>
      <c r="H192" s="8" t="str">
        <f t="shared" ref="H192:I192" si="361">IF(NOT(SUM(J192,L192,N192,P192)=0),SUM(J192,L192,N192,P192),"нд")</f>
        <v>нд</v>
      </c>
      <c r="I192" s="8" t="str">
        <f t="shared" si="361"/>
        <v>нд</v>
      </c>
      <c r="J192" s="8" t="s">
        <v>26</v>
      </c>
      <c r="K192" s="8" t="s">
        <v>26</v>
      </c>
      <c r="L192" s="84" t="s">
        <v>26</v>
      </c>
      <c r="M192" s="8" t="s">
        <v>26</v>
      </c>
      <c r="N192" s="84" t="s">
        <v>26</v>
      </c>
      <c r="O192" s="8" t="s">
        <v>26</v>
      </c>
      <c r="P192" s="84" t="s">
        <v>26</v>
      </c>
      <c r="Q192" s="8" t="s">
        <v>26</v>
      </c>
      <c r="R192" s="84" t="str">
        <f t="shared" si="345"/>
        <v>нд</v>
      </c>
      <c r="S192" s="8" t="str">
        <f t="shared" si="360"/>
        <v>нд</v>
      </c>
      <c r="T192" s="8" t="str">
        <f t="shared" si="346"/>
        <v>нд</v>
      </c>
      <c r="U192" s="95" t="str">
        <f t="shared" si="275"/>
        <v>нд</v>
      </c>
      <c r="V192" s="12" t="s">
        <v>26</v>
      </c>
    </row>
  </sheetData>
  <mergeCells count="27"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V15:V18"/>
    <mergeCell ref="F16:F18"/>
    <mergeCell ref="G16:G18"/>
    <mergeCell ref="H16:I17"/>
    <mergeCell ref="J16:K17"/>
    <mergeCell ref="A12:V12"/>
    <mergeCell ref="A4:V4"/>
    <mergeCell ref="A5:V5"/>
    <mergeCell ref="A7:V7"/>
    <mergeCell ref="A8:V8"/>
    <mergeCell ref="A10:V10"/>
    <mergeCell ref="L16:M17"/>
    <mergeCell ref="N16:O17"/>
    <mergeCell ref="P16:Q17"/>
    <mergeCell ref="R16:R18"/>
    <mergeCell ref="S16:S18"/>
  </mergeCells>
  <conditionalFormatting sqref="I33 I35 I37 I40 I42 I46 I48 I50 I53 I55 I57 I60 I62 I104:I109 I127 I130 I132 I134 I136 I138 I147 I149 I153 I159 I161 I165:I167 I172:I173 I175:I176 I178 I182:I186 I111:I125">
    <cfRule type="cellIs" dxfId="68" priority="131" operator="notEqual">
      <formula>"нд"</formula>
    </cfRule>
  </conditionalFormatting>
  <conditionalFormatting sqref="I33 I35 I37 I40 I42 I46 I48 I50 I53 I55 I57 I60 I62 I104:I109 I127 I130 I132 I134 I136 I138 I159 I161 I165:I167 I172:I173 I175:I176 I178 I182:I186 I145:I151 I153 I156 I111:I125">
    <cfRule type="cellIs" dxfId="67" priority="130" operator="notEqual">
      <formula>"нд"</formula>
    </cfRule>
  </conditionalFormatting>
  <conditionalFormatting sqref="H29:I29">
    <cfRule type="cellIs" dxfId="66" priority="129" operator="notEqual">
      <formula>"нд"</formula>
    </cfRule>
  </conditionalFormatting>
  <conditionalFormatting sqref="J111:K125 J106:K108 J178:K178 J159:K159 J161:K161 J127:K127 J138:K138 J130:K130 J132:K132 J134:K134 J136:K136 J37:K37 J46:K46 J48:K48 J53:K53 J55:K55 J57:K57 J60:K60 J40:K40 J42:K42 J50:K50 J33:K33 J35:K35 J62:K62 K109:K110 J29:K29 J104:K104 J145:K151 M145:M151 M104 M29 M62 M35 M33 M50 M42 M40 M60 M57 M55 M53 M48 M46 M37 M136 M134 M132 M130 M138 M127 M161 M159 M178 M106:M125 O106:O109 O178 O159 O161 O127 O138 O130 O132 O134 O136 O37 O46 O48 O53 O55 O57 O60 O40 O42 O50 O33 O35 O62 O29 O104 O145:O151 Q145:Q151 Q104 Q29 Q62 Q35 Q33 Q50 Q42 Q40 Q60 Q57 Q55 Q53 Q48 Q46 Q37 Q136 Q134 Q132 Q130 Q138 Q127 Q161 Q159 Q178 Q106:Q125 Q153 O153 M153 J153:K153 J156:K156 M156 O156 Q156 O111:O125">
    <cfRule type="cellIs" dxfId="65" priority="128" operator="notEqual">
      <formula>"нд"</formula>
    </cfRule>
  </conditionalFormatting>
  <conditionalFormatting sqref="I191:I192">
    <cfRule type="cellIs" dxfId="64" priority="127" operator="notEqual">
      <formula>"нд"</formula>
    </cfRule>
  </conditionalFormatting>
  <conditionalFormatting sqref="I191:I192">
    <cfRule type="cellIs" dxfId="63" priority="126" operator="notEqual">
      <formula>"нд"</formula>
    </cfRule>
  </conditionalFormatting>
  <conditionalFormatting sqref="I156">
    <cfRule type="cellIs" dxfId="62" priority="121" operator="notEqual">
      <formula>"нд"</formula>
    </cfRule>
  </conditionalFormatting>
  <conditionalFormatting sqref="I156">
    <cfRule type="cellIs" dxfId="61" priority="120" operator="notEqual">
      <formula>"нд"</formula>
    </cfRule>
  </conditionalFormatting>
  <conditionalFormatting sqref="I144:I145">
    <cfRule type="cellIs" dxfId="60" priority="119" operator="notEqual">
      <formula>"нд"</formula>
    </cfRule>
  </conditionalFormatting>
  <conditionalFormatting sqref="I144:I145">
    <cfRule type="cellIs" dxfId="59" priority="118" operator="notEqual">
      <formula>"нд"</formula>
    </cfRule>
  </conditionalFormatting>
  <conditionalFormatting sqref="J144:K145 M144:M145 O144:O145 Q144:Q145">
    <cfRule type="cellIs" dxfId="58" priority="117" operator="notEqual">
      <formula>"нд"</formula>
    </cfRule>
  </conditionalFormatting>
  <conditionalFormatting sqref="J143:K143 M143">
    <cfRule type="cellIs" dxfId="57" priority="114" operator="notEqual">
      <formula>"нд"</formula>
    </cfRule>
  </conditionalFormatting>
  <conditionalFormatting sqref="J141:K141">
    <cfRule type="cellIs" dxfId="56" priority="111" operator="notEqual">
      <formula>"нд"</formula>
    </cfRule>
  </conditionalFormatting>
  <conditionalFormatting sqref="I98:I102">
    <cfRule type="cellIs" dxfId="55" priority="110" operator="notEqual">
      <formula>"нд"</formula>
    </cfRule>
  </conditionalFormatting>
  <conditionalFormatting sqref="I98:I102">
    <cfRule type="cellIs" dxfId="54" priority="109" operator="notEqual">
      <formula>"нд"</formula>
    </cfRule>
  </conditionalFormatting>
  <conditionalFormatting sqref="J97:K102 M97:M102 O98:O102 Q98:Q102">
    <cfRule type="cellIs" dxfId="53" priority="108" operator="notEqual">
      <formula>"нд"</formula>
    </cfRule>
  </conditionalFormatting>
  <conditionalFormatting sqref="I91:I93">
    <cfRule type="cellIs" dxfId="52" priority="107" operator="notEqual">
      <formula>"нд"</formula>
    </cfRule>
  </conditionalFormatting>
  <conditionalFormatting sqref="I91:I93">
    <cfRule type="cellIs" dxfId="51" priority="106" operator="notEqual">
      <formula>"нд"</formula>
    </cfRule>
  </conditionalFormatting>
  <conditionalFormatting sqref="J91:K93 O91:O93 M91:M93 Q91:Q93">
    <cfRule type="cellIs" dxfId="50" priority="105" operator="notEqual">
      <formula>"нд"</formula>
    </cfRule>
  </conditionalFormatting>
  <conditionalFormatting sqref="I88:I90">
    <cfRule type="cellIs" dxfId="49" priority="104" operator="notEqual">
      <formula>"нд"</formula>
    </cfRule>
  </conditionalFormatting>
  <conditionalFormatting sqref="I88:I90">
    <cfRule type="cellIs" dxfId="48" priority="103" operator="notEqual">
      <formula>"нд"</formula>
    </cfRule>
  </conditionalFormatting>
  <conditionalFormatting sqref="J88:K90 O88:O90 M88:M90 Q88:Q90">
    <cfRule type="cellIs" dxfId="47" priority="102" operator="notEqual">
      <formula>"нд"</formula>
    </cfRule>
  </conditionalFormatting>
  <conditionalFormatting sqref="I87">
    <cfRule type="cellIs" dxfId="46" priority="101" operator="notEqual">
      <formula>"нд"</formula>
    </cfRule>
  </conditionalFormatting>
  <conditionalFormatting sqref="I87">
    <cfRule type="cellIs" dxfId="45" priority="100" operator="notEqual">
      <formula>"нд"</formula>
    </cfRule>
  </conditionalFormatting>
  <conditionalFormatting sqref="J87:K87 O87 M87 Q87">
    <cfRule type="cellIs" dxfId="44" priority="99" operator="notEqual">
      <formula>"нд"</formula>
    </cfRule>
  </conditionalFormatting>
  <conditionalFormatting sqref="I85">
    <cfRule type="cellIs" dxfId="43" priority="98" operator="notEqual">
      <formula>"нд"</formula>
    </cfRule>
  </conditionalFormatting>
  <conditionalFormatting sqref="I85">
    <cfRule type="cellIs" dxfId="42" priority="97" operator="notEqual">
      <formula>"нд"</formula>
    </cfRule>
  </conditionalFormatting>
  <conditionalFormatting sqref="J85:K85 O85 M85 Q85">
    <cfRule type="cellIs" dxfId="41" priority="96" operator="notEqual">
      <formula>"нд"</formula>
    </cfRule>
  </conditionalFormatting>
  <conditionalFormatting sqref="I82:I84">
    <cfRule type="cellIs" dxfId="40" priority="95" operator="notEqual">
      <formula>"нд"</formula>
    </cfRule>
  </conditionalFormatting>
  <conditionalFormatting sqref="I82:I84">
    <cfRule type="cellIs" dxfId="39" priority="94" operator="notEqual">
      <formula>"нд"</formula>
    </cfRule>
  </conditionalFormatting>
  <conditionalFormatting sqref="J82:K84 O82:O84 M82:M84 Q82:Q84">
    <cfRule type="cellIs" dxfId="38" priority="93" operator="notEqual">
      <formula>"нд"</formula>
    </cfRule>
  </conditionalFormatting>
  <conditionalFormatting sqref="I79:I81">
    <cfRule type="cellIs" dxfId="37" priority="92" operator="notEqual">
      <formula>"нд"</formula>
    </cfRule>
  </conditionalFormatting>
  <conditionalFormatting sqref="I79:I81">
    <cfRule type="cellIs" dxfId="36" priority="91" operator="notEqual">
      <formula>"нд"</formula>
    </cfRule>
  </conditionalFormatting>
  <conditionalFormatting sqref="J79:K81 O79:O81 M79:M81 Q79:Q81">
    <cfRule type="cellIs" dxfId="35" priority="90" operator="notEqual">
      <formula>"нд"</formula>
    </cfRule>
  </conditionalFormatting>
  <conditionalFormatting sqref="I76:I78">
    <cfRule type="cellIs" dxfId="34" priority="89" operator="notEqual">
      <formula>"нд"</formula>
    </cfRule>
  </conditionalFormatting>
  <conditionalFormatting sqref="I76:I78">
    <cfRule type="cellIs" dxfId="33" priority="88" operator="notEqual">
      <formula>"нд"</formula>
    </cfRule>
  </conditionalFormatting>
  <conditionalFormatting sqref="J76:K78 O76:O78 M76:M78 Q76:Q78">
    <cfRule type="cellIs" dxfId="32" priority="87" operator="notEqual">
      <formula>"нд"</formula>
    </cfRule>
  </conditionalFormatting>
  <conditionalFormatting sqref="I73:I75">
    <cfRule type="cellIs" dxfId="31" priority="86" operator="notEqual">
      <formula>"нд"</formula>
    </cfRule>
  </conditionalFormatting>
  <conditionalFormatting sqref="I73:I75">
    <cfRule type="cellIs" dxfId="30" priority="85" operator="notEqual">
      <formula>"нд"</formula>
    </cfRule>
  </conditionalFormatting>
  <conditionalFormatting sqref="J73:K75 O73:O75 M73:M75 Q73:Q75">
    <cfRule type="cellIs" dxfId="29" priority="84" operator="notEqual">
      <formula>"нд"</formula>
    </cfRule>
  </conditionalFormatting>
  <conditionalFormatting sqref="I71:I72">
    <cfRule type="cellIs" dxfId="28" priority="83" operator="notEqual">
      <formula>"нд"</formula>
    </cfRule>
  </conditionalFormatting>
  <conditionalFormatting sqref="I71:I72">
    <cfRule type="cellIs" dxfId="27" priority="82" operator="notEqual">
      <formula>"нд"</formula>
    </cfRule>
  </conditionalFormatting>
  <conditionalFormatting sqref="J71:K72 O71:O72 M71:M72 Q71:Q72">
    <cfRule type="cellIs" dxfId="26" priority="81" operator="notEqual">
      <formula>"нд"</formula>
    </cfRule>
  </conditionalFormatting>
  <conditionalFormatting sqref="I67:I68">
    <cfRule type="cellIs" dxfId="25" priority="80" operator="notEqual">
      <formula>"нд"</formula>
    </cfRule>
  </conditionalFormatting>
  <conditionalFormatting sqref="I67:I68">
    <cfRule type="cellIs" dxfId="24" priority="79" operator="notEqual">
      <formula>"нд"</formula>
    </cfRule>
  </conditionalFormatting>
  <conditionalFormatting sqref="J67:K68 O67:O68 M67:M68 Q67:Q68">
    <cfRule type="cellIs" dxfId="23" priority="78" operator="notEqual">
      <formula>"нд"</formula>
    </cfRule>
  </conditionalFormatting>
  <conditionalFormatting sqref="L127 L138 L130 L132 L134 L136 L141 L178 L159 L161 L147 L149 L153 L156 L191:L192 L37 L46 L48 L53 L55 L57 L60 L40 L42 L50 L33 L35 L62 L29 L98:L102 L87:L88 L104:L125 L143:L145">
    <cfRule type="cellIs" dxfId="22" priority="77" operator="notEqual">
      <formula>"нд"</formula>
    </cfRule>
  </conditionalFormatting>
  <conditionalFormatting sqref="N127 N138 N130 N132 N134 N136 N141 N188 N178 N159 N161 N147 N149 N153 N182:N184 N191:N192 N98:N102 N37 N46 N48 N53 N55 N57 N60 N40 N42 N50 N33 N35 N62 N29 N87:N93 N143:N145 N104 N106:N125">
    <cfRule type="cellIs" dxfId="21" priority="75" operator="notEqual">
      <formula>"нд"</formula>
    </cfRule>
  </conditionalFormatting>
  <conditionalFormatting sqref="P111:P125 P127 P138 P130 P132 P134 P136 P145 P188 P178 P159 P161 P147 P149 P153 P156 P182:P184 P191:P192 P37 P46 P48 P53 P55 P57 P60 P40 P42 P50 P33 P35 P62 P29 P97:P102 P87:P93 P104:P109">
    <cfRule type="cellIs" dxfId="20" priority="73" operator="notEqual">
      <formula>"нд"</formula>
    </cfRule>
  </conditionalFormatting>
  <conditionalFormatting sqref="E87:E93 E37 E46 E48 E53 E55 E57 E60 E40 E42 E50 E29 E33 E35 E62 E127 E138 E130 E132 E134 E136 E144:E145">
    <cfRule type="cellIs" dxfId="19" priority="67" operator="notEqual">
      <formula>"нд"</formula>
    </cfRule>
  </conditionalFormatting>
  <conditionalFormatting sqref="E156 E178 E159 E161 E147 E149 E153 E191:E192">
    <cfRule type="cellIs" dxfId="18" priority="66" operator="notEqual">
      <formula>"нд"</formula>
    </cfRule>
  </conditionalFormatting>
  <conditionalFormatting sqref="E178 E159 E161 E147 E149 E153 E191:E192">
    <cfRule type="cellIs" dxfId="17" priority="64" operator="notEqual">
      <formula>"нд"</formula>
    </cfRule>
  </conditionalFormatting>
  <conditionalFormatting sqref="E156 E178 E159 E161 E147 E149 E153 E191:E192">
    <cfRule type="cellIs" dxfId="16" priority="63" operator="notEqual">
      <formula>"нд"</formula>
    </cfRule>
  </conditionalFormatting>
  <conditionalFormatting sqref="S146:S149 S29 S62 S35 S33 S50 S42 S40 S60 S57 S55 S53 S48 S46 S37 S136 S134 S132 S130 S138 S127 S161 S159 S178">
    <cfRule type="cellIs" dxfId="15" priority="49" operator="notEqual">
      <formula>"нд"</formula>
    </cfRule>
  </conditionalFormatting>
  <conditionalFormatting sqref="R127 R138 R130 R132 R134 R136 R188 R178 R159 R161 R147 R149 R182:R184 R191:R192 R37 R46 R48 R53 R55 R57 R60 R40 R42 R50 R33 R35 R62 R29">
    <cfRule type="cellIs" dxfId="14" priority="34" operator="notEqual">
      <formula>"нд"</formula>
    </cfRule>
  </conditionalFormatting>
  <conditionalFormatting sqref="T62 T53 T178 T29:U29 T35:U35 T33:U33 T50:U50 T42:U42 T40:U40 T48:U48 T46:U46 T37:U37 T60:U60 T57:U57 T55:U55 T136:U136 T134:U134 T132:U132 T130:U130 T138:U138 T127:U127 T146:U149 T161:U161 T159:U159 T151:U151">
    <cfRule type="cellIs" dxfId="13" priority="32" operator="notEqual">
      <formula>"нд"</formula>
    </cfRule>
  </conditionalFormatting>
  <conditionalFormatting sqref="D191:D192 D188 D178 D159 D161 D147 D149 D37 D46 D48 D53 D55 D57 D60 D40 D42 D50 D29 D33 D35 D62 D127 D138 D130 D132 D134 D136">
    <cfRule type="cellIs" dxfId="12" priority="23" operator="notEqual">
      <formula>"нд"</formula>
    </cfRule>
  </conditionalFormatting>
  <conditionalFormatting sqref="D188 D178 D159 D161 D147 D149 D191:D192">
    <cfRule type="cellIs" dxfId="11" priority="22" operator="notEqual">
      <formula>"нд"</formula>
    </cfRule>
  </conditionalFormatting>
  <conditionalFormatting sqref="D191:D192 D188 D178 D159 D161 D147 D149">
    <cfRule type="cellIs" dxfId="10" priority="21" operator="notEqual">
      <formula>"нд"</formula>
    </cfRule>
  </conditionalFormatting>
  <conditionalFormatting sqref="F191:F192 F188 F178 F159 F161 F147 F149 F37 F46 F48 F53 F55 F57 F60 F40 F42 F50 F29 F33 F35 F62 F127 F138 F130 F132 F134 F136">
    <cfRule type="cellIs" dxfId="9" priority="20" operator="notEqual">
      <formula>"нд"</formula>
    </cfRule>
  </conditionalFormatting>
  <conditionalFormatting sqref="F188 F178 F159 F161 F147 F149 F191:F192">
    <cfRule type="cellIs" dxfId="8" priority="19" operator="notEqual">
      <formula>"нд"</formula>
    </cfRule>
  </conditionalFormatting>
  <conditionalFormatting sqref="F191:F192 F188 F178 F159 F161 F147 F149">
    <cfRule type="cellIs" dxfId="7" priority="18" operator="notEqual">
      <formula>"нд"</formula>
    </cfRule>
  </conditionalFormatting>
  <conditionalFormatting sqref="G191:G192 G178 G159 G161 G147 G149 G37 G46 G48 G53 G55 G57 G60 G40 G42 G50 G29 G33 G35 G62 G127 G138 G130 G132 G134 G136">
    <cfRule type="cellIs" dxfId="6" priority="12" operator="notEqual">
      <formula>"нд"</formula>
    </cfRule>
  </conditionalFormatting>
  <conditionalFormatting sqref="G178 G159 G161 G147 G149 G191:G192">
    <cfRule type="cellIs" dxfId="5" priority="11" operator="notEqual">
      <formula>"нд"</formula>
    </cfRule>
  </conditionalFormatting>
  <conditionalFormatting sqref="G191:G192 G178 G159 G161 G147 G149">
    <cfRule type="cellIs" dxfId="4" priority="10" operator="notEqual">
      <formula>"нд"</formula>
    </cfRule>
  </conditionalFormatting>
  <conditionalFormatting sqref="I154">
    <cfRule type="cellIs" dxfId="3" priority="5" operator="notEqual">
      <formula>"нд"</formula>
    </cfRule>
  </conditionalFormatting>
  <conditionalFormatting sqref="J154:K154 M154 O154 Q154">
    <cfRule type="cellIs" dxfId="2" priority="4" operator="notEqual">
      <formula>"нд"</formula>
    </cfRule>
  </conditionalFormatting>
  <conditionalFormatting sqref="V98:V102 V190:V192 V87:V88 V178 V159 V161 V147 V149 V127 V138 V130 V132 V134 V136 V37 V46 V48 V53 V55 V57 V60 V40 V42 V50 V29 V33 V35 V62 V153 V104 V145 V111:V125 V106:V109">
    <cfRule type="cellIs" dxfId="1" priority="2" operator="notEqual">
      <formula>"нд"</formula>
    </cfRule>
  </conditionalFormatting>
  <conditionalFormatting sqref="V152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2022-03-28T07:35:28Z</cp:lastPrinted>
  <dcterms:created xsi:type="dcterms:W3CDTF">2018-08-22T07:03:19Z</dcterms:created>
  <dcterms:modified xsi:type="dcterms:W3CDTF">2024-08-01T06:27:16Z</dcterms:modified>
</cp:coreProperties>
</file>