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90" windowWidth="14955" windowHeight="12555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340" i="1" l="1"/>
  <c r="E108" i="1" l="1"/>
  <c r="E44" i="1"/>
  <c r="E67" i="1"/>
  <c r="E60" i="1"/>
  <c r="E76" i="1"/>
  <c r="E61" i="1" l="1"/>
  <c r="E80" i="1"/>
  <c r="E74" i="1"/>
  <c r="E72" i="1"/>
  <c r="E68" i="1"/>
  <c r="E52" i="1"/>
  <c r="E46" i="1"/>
  <c r="E37" i="1"/>
  <c r="E87" i="1" l="1"/>
  <c r="E350" i="1" l="1"/>
  <c r="G158" i="1" l="1"/>
  <c r="D400" i="1" l="1"/>
  <c r="D340" i="1"/>
  <c r="D153" i="1"/>
  <c r="D145" i="1"/>
  <c r="D103" i="1"/>
  <c r="D74" i="1"/>
  <c r="D68" i="1"/>
  <c r="D55" i="1"/>
  <c r="D56" i="1"/>
  <c r="F74" i="1" l="1"/>
  <c r="G74" i="1" s="1"/>
  <c r="G375" i="1" l="1"/>
  <c r="G376" i="1"/>
  <c r="D124" i="1"/>
  <c r="D384" i="1" l="1"/>
  <c r="D376" i="1" s="1"/>
  <c r="D375" i="1" s="1"/>
  <c r="D399" i="1"/>
  <c r="D431" i="1"/>
  <c r="D444" i="1"/>
  <c r="D350" i="1"/>
  <c r="D374" i="1" l="1"/>
  <c r="D373" i="1" s="1"/>
  <c r="D96" i="1" l="1"/>
  <c r="D95" i="1"/>
  <c r="D123" i="1" s="1"/>
  <c r="E95" i="1"/>
  <c r="E123" i="1" s="1"/>
  <c r="D89" i="1"/>
  <c r="D117" i="1" s="1"/>
  <c r="D87" i="1"/>
  <c r="D73" i="1"/>
  <c r="D77" i="1"/>
  <c r="D70" i="1"/>
  <c r="D62" i="1"/>
  <c r="D53" i="1"/>
  <c r="D23" i="1"/>
  <c r="D38" i="1" l="1"/>
  <c r="D147" i="1"/>
  <c r="D115" i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8" i="1" l="1"/>
  <c r="I38" i="1" s="1"/>
  <c r="E376" i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G80" i="1" s="1"/>
  <c r="F76" i="1"/>
  <c r="G76" i="1" s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117" i="1" l="1"/>
  <c r="E81" i="1"/>
  <c r="E115" i="1"/>
  <c r="E145" i="1" s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E109" i="1" l="1"/>
  <c r="E160" i="1" s="1"/>
  <c r="F117" i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F67" i="1"/>
  <c r="G67" i="1" s="1"/>
  <c r="F77" i="1"/>
  <c r="G77" i="1" s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</commentList>
</comments>
</file>

<file path=xl/sharedStrings.xml><?xml version="1.0" encoding="utf-8"?>
<sst xmlns="http://schemas.openxmlformats.org/spreadsheetml/2006/main" count="2229" uniqueCount="705">
  <si>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</si>
  <si>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</si>
  <si>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</si>
  <si>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</si>
  <si>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</si>
  <si>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</si>
  <si>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</si>
  <si>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</si>
  <si>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</si>
  <si>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</si>
  <si>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</si>
  <si>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</si>
  <si>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</si>
  <si>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</si>
  <si>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</si>
  <si>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</si>
  <si>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</si>
  <si>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</si>
  <si>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</si>
  <si>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</si>
  <si>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</si>
  <si>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</si>
  <si>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</si>
  <si>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</si>
  <si>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</si>
  <si>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</si>
  <si>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</si>
  <si>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</si>
  <si>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</si>
  <si>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</si>
  <si>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</si>
  <si>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</si>
  <si>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</si>
  <si>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</si>
  <si>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</si>
  <si>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</si>
  <si>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</si>
  <si>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</si>
  <si>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</si>
  <si>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</si>
  <si>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</si>
  <si>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</si>
  <si>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</si>
  <si>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</si>
  <si>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</si>
  <si>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</si>
  <si>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</si>
  <si>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</si>
  <si>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</si>
  <si>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</si>
  <si>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</si>
  <si>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</si>
  <si>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</si>
  <si>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</si>
  <si>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</si>
  <si>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</si>
  <si>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</si>
  <si>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</si>
  <si>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</si>
  <si>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</si>
  <si>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</si>
  <si>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</si>
  <si>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</si>
  <si>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</si>
  <si>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</si>
  <si>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</si>
  <si>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</si>
  <si>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</si>
  <si>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</si>
  <si>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</si>
  <si>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</si>
  <si>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</si>
  <si>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</si>
  <si>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</si>
  <si>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</si>
  <si>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</si>
  <si>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</si>
  <si>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</si>
  <si>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</si>
  <si>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</si>
  <si>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</si>
  <si>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</si>
  <si>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</si>
  <si>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</si>
  <si>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</si>
  <si>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</si>
  <si>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</si>
  <si>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</si>
  <si>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</si>
  <si>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</si>
  <si>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</si>
  <si>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</si>
  <si>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</si>
  <si>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</si>
  <si>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</si>
  <si>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</si>
  <si>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</si>
  <si>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</si>
  <si>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</si>
  <si>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</si>
  <si>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</si>
  <si>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</si>
  <si>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</si>
  <si>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</si>
  <si>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</si>
  <si>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</si>
  <si>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</si>
  <si>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</si>
  <si>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</si>
  <si>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</si>
  <si>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</si>
  <si>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</si>
  <si>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</si>
  <si>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</si>
  <si>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</si>
  <si>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</si>
  <si>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</si>
  <si>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</si>
  <si>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</si>
  <si>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</si>
  <si>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</si>
  <si>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</si>
  <si>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</si>
  <si>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</si>
  <si>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</si>
  <si>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</si>
  <si>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</si>
  <si>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</si>
  <si>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</si>
  <si>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</si>
  <si>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</si>
  <si>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</si>
  <si>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</si>
  <si>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</si>
  <si>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</si>
  <si>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</si>
  <si>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</si>
  <si>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</si>
  <si>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</si>
  <si>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</si>
  <si>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</si>
  <si>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</si>
  <si>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</si>
  <si>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</si>
  <si>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</si>
  <si>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</si>
  <si>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</si>
  <si>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</si>
  <si>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</si>
  <si>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</si>
  <si>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</si>
  <si>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</si>
  <si>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</si>
  <si>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</si>
  <si>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</si>
  <si>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</si>
  <si>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</si>
  <si>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</si>
  <si>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</si>
  <si>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</si>
  <si>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</si>
  <si>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</si>
  <si>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</si>
  <si>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</si>
  <si>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</si>
  <si>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</si>
  <si>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</si>
  <si>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</si>
  <si>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</si>
  <si>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</si>
  <si>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</si>
  <si>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</si>
  <si>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</si>
  <si>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</si>
  <si>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</si>
  <si>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</si>
  <si>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</si>
  <si>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</si>
  <si>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</si>
  <si>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</si>
  <si>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</si>
  <si>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</si>
  <si>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</si>
  <si>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</si>
  <si>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</si>
  <si>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</si>
  <si>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</si>
  <si>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</si>
  <si>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</si>
  <si>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</si>
  <si>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</si>
  <si>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</si>
  <si>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</si>
  <si>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</si>
  <si>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</si>
  <si>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</si>
  <si>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</si>
  <si>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</si>
  <si>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</si>
  <si>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</si>
  <si>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</si>
  <si>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</si>
  <si>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</si>
  <si>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</si>
  <si>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</si>
  <si>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</si>
  <si>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</si>
  <si>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</si>
  <si>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</si>
  <si>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</si>
  <si>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</si>
  <si>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</si>
  <si>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</si>
  <si>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</si>
  <si>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</si>
  <si>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</si>
  <si>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</si>
  <si>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</si>
  <si>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</si>
  <si>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</si>
  <si>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</si>
  <si>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</si>
  <si>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</si>
  <si>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</si>
  <si>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</si>
  <si>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</si>
  <si>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</si>
  <si>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</si>
  <si>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</si>
  <si>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</si>
  <si>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</si>
  <si>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</si>
  <si>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</si>
  <si>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</si>
  <si>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</si>
  <si>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</si>
  <si>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</si>
  <si>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</si>
  <si>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</si>
  <si>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</si>
  <si>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</si>
  <si>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</si>
  <si>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</si>
  <si>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</si>
  <si>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</si>
  <si>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</si>
  <si>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</si>
  <si>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</si>
  <si>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</si>
  <si>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</si>
  <si>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</si>
  <si>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</si>
  <si>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</si>
  <si>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</si>
  <si>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</si>
  <si>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</si>
  <si>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</si>
  <si>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</si>
  <si>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</si>
  <si>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</si>
  <si>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</si>
  <si>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</si>
  <si>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</si>
  <si>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</si>
  <si>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</si>
  <si>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</si>
  <si>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</si>
  <si>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</si>
  <si>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</si>
  <si>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</si>
  <si>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</si>
  <si>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</si>
  <si>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</si>
  <si>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</si>
  <si>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</si>
  <si>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</si>
  <si>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</si>
  <si>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</si>
  <si>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</si>
  <si>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</si>
  <si>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</si>
  <si>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</si>
  <si>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</si>
  <si>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</si>
  <si>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</si>
  <si>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</si>
  <si>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</si>
  <si>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</si>
  <si>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</si>
  <si>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</si>
  <si>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</si>
  <si>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</si>
  <si>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</si>
  <si>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</si>
  <si>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</si>
  <si>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</si>
  <si>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</si>
  <si>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</si>
  <si>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</si>
  <si>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</si>
  <si>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</si>
  <si>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</si>
  <si>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</si>
  <si>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</si>
  <si>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</si>
  <si>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</si>
  <si>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</si>
  <si>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</si>
  <si>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</si>
  <si>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</si>
  <si>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</si>
  <si>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</si>
  <si>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</si>
  <si>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</si>
  <si>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</si>
  <si>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</si>
  <si>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</si>
  <si>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</si>
  <si>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</si>
  <si>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</si>
  <si>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</si>
  <si>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</si>
  <si>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</si>
  <si>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</si>
  <si>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</si>
  <si>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</si>
  <si>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</si>
  <si>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</si>
  <si>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</si>
  <si>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</si>
  <si>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</si>
  <si>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</si>
  <si>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</si>
  <si>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</si>
  <si>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</si>
  <si>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</si>
  <si>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</si>
  <si>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</si>
  <si>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</si>
  <si>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</si>
  <si>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</si>
  <si>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</si>
  <si>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</si>
  <si>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</si>
  <si>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</si>
  <si>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</si>
  <si>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</si>
  <si>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</si>
  <si>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</si>
  <si>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</si>
  <si>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</si>
  <si>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</si>
  <si>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</si>
  <si>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</si>
  <si>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</si>
  <si>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</si>
  <si>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</si>
  <si>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</si>
  <si>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</si>
  <si>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</si>
  <si>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</si>
  <si>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</si>
  <si>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</si>
  <si>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</si>
  <si>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</si>
  <si>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</si>
  <si>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</si>
  <si>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</si>
  <si>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</si>
  <si>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</si>
  <si>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</si>
  <si>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</si>
  <si>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</si>
  <si>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</si>
  <si>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</si>
  <si>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</si>
  <si>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</si>
  <si>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</si>
  <si>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</si>
  <si>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</si>
  <si>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</si>
  <si>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</si>
  <si>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</si>
  <si>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</si>
  <si>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</si>
  <si>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</si>
  <si>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</si>
  <si>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</si>
  <si>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</si>
  <si>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</si>
  <si>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</si>
  <si>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</si>
  <si>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</si>
  <si>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</si>
  <si>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</si>
  <si>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</si>
  <si>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</si>
  <si>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</si>
  <si>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</si>
  <si>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</si>
  <si>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</si>
  <si>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</si>
  <si>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</si>
  <si>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</si>
  <si>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</si>
  <si>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</si>
  <si>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</si>
  <si>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</si>
  <si>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</si>
  <si>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</si>
  <si>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</si>
  <si>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</si>
  <si>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</si>
  <si>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</si>
  <si>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</si>
  <si>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</si>
  <si>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</si>
  <si>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</si>
  <si>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</si>
  <si>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</si>
  <si>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</si>
  <si>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</si>
  <si>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</si>
  <si>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</si>
  <si>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</si>
  <si>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</si>
  <si>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</si>
  <si>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</si>
  <si>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</si>
  <si>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</si>
  <si>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</si>
  <si>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</si>
  <si>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</si>
  <si>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</si>
  <si>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</si>
  <si>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</si>
  <si>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</si>
  <si>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</si>
  <si>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</si>
  <si>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</si>
  <si>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</si>
  <si>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</si>
  <si>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</si>
  <si>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</si>
  <si>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</si>
  <si>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</si>
  <si>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</si>
  <si>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</si>
  <si>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</si>
  <si>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</si>
  <si>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</si>
  <si>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</si>
  <si>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</si>
  <si>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</si>
  <si>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</si>
  <si>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</si>
  <si>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</si>
  <si>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</si>
  <si>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</si>
  <si>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</si>
  <si>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</si>
  <si>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</si>
  <si>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</si>
  <si>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</si>
  <si>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</si>
  <si>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</si>
  <si>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</si>
  <si>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</si>
  <si>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</si>
  <si>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</si>
  <si>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</si>
  <si>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</si>
  <si>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</si>
  <si>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</si>
  <si>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</si>
  <si>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</si>
  <si>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</si>
  <si>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</si>
  <si>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</si>
  <si>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</si>
  <si>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</si>
  <si>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</si>
  <si>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</si>
  <si>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</si>
  <si>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</si>
  <si>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</si>
  <si>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</si>
  <si>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</si>
  <si>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</si>
  <si>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</si>
  <si>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</si>
  <si>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</si>
  <si>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</si>
  <si>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</si>
  <si>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</si>
  <si>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</si>
  <si>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</si>
  <si>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</si>
  <si>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</si>
  <si>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</si>
  <si>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</si>
  <si>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</si>
  <si>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</si>
  <si>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</si>
  <si>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</si>
  <si>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</si>
  <si>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</si>
  <si>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</si>
  <si>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</si>
  <si>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</si>
  <si>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</si>
  <si>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</si>
  <si>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</si>
  <si>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</si>
  <si>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</si>
  <si>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</si>
  <si>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</si>
  <si>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</si>
  <si>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</si>
  <si>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</si>
  <si>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</si>
  <si>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</si>
  <si>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</si>
  <si>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</si>
  <si>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</si>
  <si>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</si>
  <si>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</si>
  <si>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</si>
  <si>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</si>
  <si>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</si>
  <si>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</si>
  <si>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</si>
  <si>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</si>
  <si>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</si>
  <si>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</si>
  <si>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</si>
  <si>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</si>
  <si>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</si>
  <si>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</si>
  <si>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</si>
  <si>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</si>
  <si>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</si>
  <si>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</si>
  <si>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</si>
  <si>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</si>
  <si>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</si>
  <si>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</si>
  <si>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</si>
  <si>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</si>
  <si>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</si>
  <si>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</si>
  <si>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</si>
  <si>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</si>
  <si>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</si>
  <si>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</si>
  <si>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</si>
  <si>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</si>
  <si>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</si>
  <si>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</si>
  <si>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</si>
  <si>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</si>
  <si>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</si>
  <si>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</si>
  <si>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</si>
  <si>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</si>
  <si>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</si>
  <si>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</si>
  <si>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</si>
  <si>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</si>
  <si>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</si>
  <si>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</si>
  <si>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</si>
  <si>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</si>
  <si>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</si>
  <si>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</si>
  <si>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</si>
  <si>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</si>
  <si>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</si>
  <si>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</si>
  <si>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</si>
  <si>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</si>
  <si>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</si>
  <si>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</si>
  <si>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</si>
  <si>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</si>
  <si>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</si>
  <si>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</si>
  <si>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</si>
  <si>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</si>
  <si>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</si>
  <si>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</si>
  <si>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</si>
  <si>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</si>
  <si>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</si>
  <si>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</si>
  <si>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</si>
  <si>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</si>
  <si>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</si>
  <si>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</si>
  <si>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</si>
  <si>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</si>
  <si>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</si>
  <si>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</si>
  <si>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</si>
  <si>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</si>
  <si>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</si>
  <si>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</si>
  <si>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</si>
  <si>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</si>
  <si>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</si>
  <si>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</si>
  <si>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</si>
  <si>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</si>
  <si>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</si>
  <si>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</si>
  <si>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</si>
  <si>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</si>
  <si>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</si>
  <si>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</si>
  <si>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</si>
  <si>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</si>
  <si>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</si>
  <si>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</si>
  <si>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</si>
  <si>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</si>
  <si>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</si>
  <si>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</si>
  <si>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</si>
  <si>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</si>
  <si>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</si>
  <si>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</si>
  <si>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</si>
  <si>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</si>
  <si>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</si>
  <si>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</si>
  <si>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</si>
  <si>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</si>
  <si>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</si>
  <si>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</si>
  <si>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</si>
  <si>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</si>
  <si>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</si>
  <si>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</si>
  <si>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</si>
  <si>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</si>
  <si>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</si>
  <si>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</si>
  <si>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</si>
  <si>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</si>
  <si>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</si>
  <si>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</si>
  <si>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</si>
  <si>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</si>
  <si>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</si>
  <si>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</si>
  <si>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</si>
  <si>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</si>
  <si>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</si>
  <si>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</si>
  <si>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</si>
  <si>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</si>
  <si>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</si>
  <si>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</si>
  <si>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</si>
  <si>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</si>
  <si>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</si>
  <si>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</si>
  <si>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</si>
  <si>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</si>
  <si>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</si>
  <si>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</si>
  <si>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</si>
  <si>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</si>
  <si>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</si>
  <si>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</si>
  <si>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</si>
  <si>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</si>
  <si>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</si>
  <si>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</si>
  <si>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</si>
  <si>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</si>
  <si>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</si>
  <si>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</si>
  <si>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</si>
  <si>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</si>
  <si>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</si>
  <si>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</si>
  <si>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</si>
  <si>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</si>
  <si>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</si>
  <si>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</si>
  <si>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</si>
  <si>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</si>
  <si>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</si>
  <si>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</si>
  <si>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</si>
  <si>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</si>
  <si>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</si>
  <si>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 xml:space="preserve">                    Год раскрытия (предоставления) информации: 2024 год</t>
  </si>
  <si>
    <t>Отчетный год N 2024</t>
  </si>
  <si>
    <t>План                   2024 год</t>
  </si>
  <si>
    <r>
      <t xml:space="preserve">  2024г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</si>
  <si>
    <t>План  
2024 год</t>
  </si>
  <si>
    <r>
      <t xml:space="preserve">  2024г </t>
    </r>
    <r>
      <rPr>
        <sz val="12"/>
        <color rgb="FFFF0000"/>
        <rFont val="Times New Roman"/>
        <family val="1"/>
        <charset val="204"/>
      </rPr>
      <t>(ожидаемое)</t>
    </r>
  </si>
  <si>
    <t>Отчетный год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</si>
</sst>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0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170" fontId="48" fillId="0" borderId="9" xfId="2" applyNumberFormat="1" applyFont="1" applyFill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1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8" fillId="0" borderId="13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  <xf numFmtId="170" fontId="48" fillId="27" borderId="9" xfId="0" applyNumberFormat="1" applyFont="1" applyFill="1" applyBorder="1" applyAlignment="1">
      <alignment horizontal="center" vertical="center"/>
    </xf>
    <xf numFmtId="171" fontId="48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Border="1" applyAlignment="1">
      <alignment horizontal="center" vertical="center"/>
    </xf>
    <xf numFmtId="172" fontId="2" fillId="0" borderId="15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70" zoomScaleNormal="70" zoomScaleSheetLayoutView="70" workbookViewId="0">
      <selection activeCell="E428" sqref="E428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3.625" style="3" customWidth="1"/>
    <col min="5" max="5" width="15.25" style="4" customWidth="1"/>
    <col min="6" max="6" width="12" style="4" customWidth="1"/>
    <col min="7" max="7" width="11.875" style="5" customWidth="1"/>
    <col min="8" max="8" width="13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99" t="s">
        <v>3</v>
      </c>
      <c r="B6" s="299"/>
      <c r="C6" s="299"/>
      <c r="D6" s="299"/>
      <c r="E6" s="299"/>
      <c r="F6" s="299"/>
      <c r="G6" s="299"/>
      <c r="H6" s="299"/>
    </row>
    <row r="7" spans="1:8" ht="41.25" customHeight="1" x14ac:dyDescent="0.25">
      <c r="A7" s="300"/>
      <c r="B7" s="300"/>
      <c r="C7" s="300"/>
      <c r="D7" s="300"/>
      <c r="E7" s="300"/>
      <c r="F7" s="300"/>
      <c r="G7" s="300"/>
      <c r="H7" s="300"/>
    </row>
    <row r="9" spans="1:8" ht="18.75" x14ac:dyDescent="0.25">
      <c r="A9" s="301" t="s">
        <v>4</v>
      </c>
      <c r="B9" s="301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302" t="s">
        <v>698</v>
      </c>
      <c r="B12" s="302"/>
    </row>
    <row r="13" spans="1:8" ht="18.75" x14ac:dyDescent="0.25">
      <c r="B13" s="9"/>
    </row>
    <row r="14" spans="1:8" ht="39.75" customHeight="1" x14ac:dyDescent="0.25">
      <c r="A14" s="303" t="s">
        <v>697</v>
      </c>
      <c r="B14" s="303"/>
      <c r="C14" s="303"/>
      <c r="D14" s="303"/>
      <c r="E14" s="303"/>
      <c r="F14" s="303"/>
      <c r="G14" s="303"/>
      <c r="H14" s="303"/>
    </row>
    <row r="15" spans="1:8" x14ac:dyDescent="0.25">
      <c r="A15" s="304" t="s">
        <v>6</v>
      </c>
      <c r="B15" s="304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305" t="s">
        <v>8</v>
      </c>
      <c r="B18" s="305"/>
      <c r="C18" s="305"/>
      <c r="D18" s="305"/>
      <c r="E18" s="305"/>
      <c r="F18" s="305"/>
      <c r="G18" s="305"/>
      <c r="H18" s="305"/>
    </row>
    <row r="19" spans="1:10" s="10" customFormat="1" ht="66" customHeight="1" x14ac:dyDescent="0.25">
      <c r="A19" s="281" t="s">
        <v>9</v>
      </c>
      <c r="B19" s="283" t="s">
        <v>10</v>
      </c>
      <c r="C19" s="285" t="s">
        <v>11</v>
      </c>
      <c r="D19" s="306" t="s">
        <v>699</v>
      </c>
      <c r="E19" s="307"/>
      <c r="F19" s="308" t="s">
        <v>12</v>
      </c>
      <c r="G19" s="307"/>
      <c r="H19" s="297" t="s">
        <v>13</v>
      </c>
    </row>
    <row r="20" spans="1:10" s="10" customFormat="1" ht="73.5" customHeight="1" x14ac:dyDescent="0.25">
      <c r="A20" s="282"/>
      <c r="B20" s="284"/>
      <c r="C20" s="286"/>
      <c r="D20" s="11" t="s">
        <v>700</v>
      </c>
      <c r="E20" s="126" t="s">
        <v>701</v>
      </c>
      <c r="F20" s="12" t="s">
        <v>14</v>
      </c>
      <c r="G20" s="11" t="s">
        <v>15</v>
      </c>
      <c r="H20" s="298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75" t="s">
        <v>17</v>
      </c>
      <c r="B22" s="276"/>
      <c r="C22" s="276"/>
      <c r="D22" s="276"/>
      <c r="E22" s="276"/>
      <c r="F22" s="276"/>
      <c r="G22" s="276"/>
      <c r="H22" s="277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251.06799999999998</v>
      </c>
      <c r="E23" s="143">
        <f t="shared" si="0"/>
        <v>189.12099999999998</v>
      </c>
      <c r="F23" s="144">
        <f>E23-D23</f>
        <v>-61.947000000000003</v>
      </c>
      <c r="G23" s="145">
        <f>F23/D23*100</f>
        <v>-24.673395255468641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1"/>
      <c r="E24" s="181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1"/>
      <c r="E25" s="181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1"/>
      <c r="E26" s="181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1"/>
      <c r="E27" s="181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1"/>
      <c r="E28" s="181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7">
        <v>243.55799999999999</v>
      </c>
      <c r="E29" s="177">
        <v>180.172</v>
      </c>
      <c r="F29" s="148">
        <f>E29-D29</f>
        <v>-63.385999999999996</v>
      </c>
      <c r="G29" s="149">
        <f>F29/D29*100</f>
        <v>-26.025012522684531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7" t="s">
        <v>228</v>
      </c>
      <c r="E30" s="178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7">
        <v>0.52900000000000003</v>
      </c>
      <c r="E31" s="177">
        <v>2.3130000000000002</v>
      </c>
      <c r="F31" s="147">
        <f>E31-D31</f>
        <v>1.7840000000000003</v>
      </c>
      <c r="G31" s="149">
        <f t="shared" ref="G31" si="1">F31/D31*100</f>
        <v>337.24007561436673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2" t="s">
        <v>228</v>
      </c>
      <c r="E32" s="178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2" t="s">
        <v>228</v>
      </c>
      <c r="E33" s="178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2" t="s">
        <v>228</v>
      </c>
      <c r="E34" s="178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2" t="s">
        <v>228</v>
      </c>
      <c r="E35" s="178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2" t="s">
        <v>228</v>
      </c>
      <c r="E36" s="178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7">
        <v>6.9809999999999999</v>
      </c>
      <c r="E37" s="177">
        <f>5.015+1.621</f>
        <v>6.6359999999999992</v>
      </c>
      <c r="F37" s="148">
        <f>E37-D37</f>
        <v>-0.34500000000000064</v>
      </c>
      <c r="G37" s="149">
        <f>F37/D37*100</f>
        <v>-4.9419853889127721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248.71600000000001</v>
      </c>
      <c r="E38" s="151">
        <f>E53+E62+E68+E69+E70+E73+E77</f>
        <v>231.20400000000001</v>
      </c>
      <c r="F38" s="152">
        <f>E38-D38</f>
        <v>-17.512</v>
      </c>
      <c r="G38" s="153">
        <f>F38/D38*100</f>
        <v>-7.0409623827980505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77">
        <v>0</v>
      </c>
      <c r="G43" s="180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7">
        <v>243.303</v>
      </c>
      <c r="E44" s="177">
        <f>226.999+0.146</f>
        <v>227.14499999999998</v>
      </c>
      <c r="F44" s="148">
        <f>E44-D44</f>
        <v>-16.158000000000015</v>
      </c>
      <c r="G44" s="149">
        <f>F44/D44*100</f>
        <v>-6.6411018359823011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7"/>
      <c r="E45" s="177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7">
        <v>1.407</v>
      </c>
      <c r="E46" s="177">
        <f>1.364+0.001</f>
        <v>1.365</v>
      </c>
      <c r="F46" s="148">
        <f>E46-D46</f>
        <v>-4.2000000000000037E-2</v>
      </c>
      <c r="G46" s="149">
        <f t="shared" ref="G46" si="2">F46/D46*100</f>
        <v>-2.9850746268656745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7" t="s">
        <v>228</v>
      </c>
      <c r="E47" s="177"/>
      <c r="F47" s="177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7" t="s">
        <v>228</v>
      </c>
      <c r="E48" s="177">
        <v>0</v>
      </c>
      <c r="F48" s="177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7" t="s">
        <v>228</v>
      </c>
      <c r="E49" s="177">
        <v>0</v>
      </c>
      <c r="F49" s="263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7" t="s">
        <v>228</v>
      </c>
      <c r="E50" s="177">
        <v>0</v>
      </c>
      <c r="F50" s="177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7" t="s">
        <v>228</v>
      </c>
      <c r="E51" s="177">
        <v>0</v>
      </c>
      <c r="F51" s="177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7">
        <v>4.0060000000000002</v>
      </c>
      <c r="E52" s="177">
        <f>2.148+0.544+0.002</f>
        <v>2.694</v>
      </c>
      <c r="F52" s="148">
        <f>E52-D52</f>
        <v>-1.3120000000000003</v>
      </c>
      <c r="G52" s="149">
        <f t="shared" ref="G52" si="3">F52/D52*100</f>
        <v>-32.750873689465806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1">
        <f t="shared" ref="D53:E53" si="4">SUM(D54:D55,D60:D61)</f>
        <v>44.424999999999997</v>
      </c>
      <c r="E53" s="264">
        <f t="shared" si="4"/>
        <v>37.143999999999998</v>
      </c>
      <c r="F53" s="162">
        <f>E53-D53</f>
        <v>-7.2809999999999988</v>
      </c>
      <c r="G53" s="163">
        <f>F53/D53*100</f>
        <v>-16.389420371412491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7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f>D56+D59</f>
        <v>37.476999999999997</v>
      </c>
      <c r="E55" s="177">
        <f t="shared" ref="E55:E56" si="5">E56</f>
        <v>26.172999999999998</v>
      </c>
      <c r="F55" s="148">
        <f t="shared" ref="F55:F56" si="6">E55-D55</f>
        <v>-11.303999999999998</v>
      </c>
      <c r="G55" s="149">
        <f t="shared" ref="G55:G56" si="7">F55/D55*100</f>
        <v>-30.162499666462097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f>D57+D58</f>
        <v>37.476999999999997</v>
      </c>
      <c r="E56" s="177">
        <f t="shared" si="5"/>
        <v>26.172999999999998</v>
      </c>
      <c r="F56" s="148">
        <f t="shared" si="6"/>
        <v>-11.303999999999998</v>
      </c>
      <c r="G56" s="149">
        <f t="shared" si="7"/>
        <v>-30.162499666462097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37.476999999999997</v>
      </c>
      <c r="E57" s="177">
        <v>26.172999999999998</v>
      </c>
      <c r="F57" s="148">
        <f>E57-D57</f>
        <v>-11.303999999999998</v>
      </c>
      <c r="G57" s="149">
        <f>F57/D57*100</f>
        <v>-30.162499666462097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>
        <v>0</v>
      </c>
      <c r="E58" s="266">
        <v>0</v>
      </c>
      <c r="F58" s="159">
        <v>0</v>
      </c>
      <c r="G58" s="160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>
        <v>0</v>
      </c>
      <c r="E59" s="266">
        <v>0</v>
      </c>
      <c r="F59" s="159">
        <v>0</v>
      </c>
      <c r="G59" s="160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7">
        <v>4.548</v>
      </c>
      <c r="E60" s="177">
        <f>2.55+0.267+5.19</f>
        <v>8.0069999999999997</v>
      </c>
      <c r="F60" s="148">
        <f>E60-D60</f>
        <v>3.4589999999999996</v>
      </c>
      <c r="G60" s="149">
        <f>F60/D60*100</f>
        <v>76.055408970976245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0">
        <v>2.4</v>
      </c>
      <c r="E61" s="177">
        <f>2.126+0.838</f>
        <v>2.964</v>
      </c>
      <c r="F61" s="148">
        <f>E61-D61</f>
        <v>0.56400000000000006</v>
      </c>
      <c r="G61" s="149">
        <f t="shared" ref="G61" si="8">F61/D61*100</f>
        <v>23.500000000000004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1">
        <f t="shared" ref="D62:E62" si="9">SUM(D63:D67)</f>
        <v>2.9510000000000001</v>
      </c>
      <c r="E62" s="264">
        <f t="shared" si="9"/>
        <v>16.520999999999997</v>
      </c>
      <c r="F62" s="162">
        <f>E62-D62</f>
        <v>13.569999999999997</v>
      </c>
      <c r="G62" s="163">
        <f>F62/D62*100</f>
        <v>459.84412063707208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7">
        <v>0</v>
      </c>
      <c r="F63" s="164">
        <v>0</v>
      </c>
      <c r="G63" s="165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4">
        <v>0</v>
      </c>
      <c r="G64" s="165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4">
        <v>0</v>
      </c>
      <c r="G65" s="165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4">
        <v>0</v>
      </c>
      <c r="G66" s="165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58">
        <v>2.9510000000000001</v>
      </c>
      <c r="E67" s="267">
        <f>0.5+15.934+0.087</f>
        <v>16.520999999999997</v>
      </c>
      <c r="F67" s="148">
        <f>E67-D67</f>
        <v>13.569999999999997</v>
      </c>
      <c r="G67" s="149">
        <f>F67/D67*100</f>
        <v>459.84412063707208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1">
        <f>107.164+31.659+0.026</f>
        <v>138.84900000000002</v>
      </c>
      <c r="E68" s="264">
        <f>77.699+23.475+1.106</f>
        <v>102.28</v>
      </c>
      <c r="F68" s="162">
        <f>E68-D68</f>
        <v>-36.569000000000017</v>
      </c>
      <c r="G68" s="163">
        <f>F68/D68*100</f>
        <v>-26.337244056493031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1">
        <v>27.408999999999999</v>
      </c>
      <c r="E69" s="264">
        <v>62.664000000000001</v>
      </c>
      <c r="F69" s="166">
        <f>E69-D69</f>
        <v>35.255000000000003</v>
      </c>
      <c r="G69" s="167">
        <f>F69/D69*100</f>
        <v>128.62563391586704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1">
        <f t="shared" ref="D70:E70" si="10">SUM(D71:D72)</f>
        <v>7.5830000000000002</v>
      </c>
      <c r="E70" s="264">
        <f t="shared" si="10"/>
        <v>4.4720000000000004</v>
      </c>
      <c r="F70" s="166">
        <f t="shared" ref="F70:F73" si="11">E70-D70</f>
        <v>-3.1109999999999998</v>
      </c>
      <c r="G70" s="167">
        <f t="shared" ref="G70:G73" si="12">F70/D70*100</f>
        <v>-41.025979163919288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58">
        <v>7.2690000000000001</v>
      </c>
      <c r="E71" s="267">
        <v>4.3769999999999998</v>
      </c>
      <c r="F71" s="168">
        <f t="shared" si="11"/>
        <v>-2.8920000000000003</v>
      </c>
      <c r="G71" s="160">
        <f t="shared" si="12"/>
        <v>-39.785390012381349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58">
        <v>0.31400000000000006</v>
      </c>
      <c r="E72" s="267">
        <f>4.472-E71</f>
        <v>9.5000000000000639E-2</v>
      </c>
      <c r="F72" s="168">
        <f t="shared" si="11"/>
        <v>-0.21899999999999942</v>
      </c>
      <c r="G72" s="160">
        <f t="shared" si="12"/>
        <v>-69.745222929936119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1">
        <f t="shared" ref="D73:E73" si="13">SUM(D74:D76)</f>
        <v>12.308</v>
      </c>
      <c r="E73" s="264">
        <f t="shared" si="13"/>
        <v>7.9730000000000008</v>
      </c>
      <c r="F73" s="162">
        <f t="shared" si="11"/>
        <v>-4.3349999999999991</v>
      </c>
      <c r="G73" s="163">
        <f t="shared" si="12"/>
        <v>-35.220994475138113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f>5.167+0.135</f>
        <v>5.3019999999999996</v>
      </c>
      <c r="E74" s="177">
        <f>2.76+1.047+0.002</f>
        <v>3.8089999999999993</v>
      </c>
      <c r="F74" s="168">
        <f t="shared" ref="F74:F76" si="14">E74-D74</f>
        <v>-1.4930000000000003</v>
      </c>
      <c r="G74" s="160">
        <f t="shared" ref="G74:G76" si="15">F74/D74*100</f>
        <v>-28.159185213127131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58">
        <v>1.593</v>
      </c>
      <c r="E75" s="183">
        <v>0.108</v>
      </c>
      <c r="F75" s="168">
        <f t="shared" si="14"/>
        <v>-1.4849999999999999</v>
      </c>
      <c r="G75" s="160">
        <f t="shared" si="15"/>
        <v>-93.220338983050837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69">
        <v>5.4130000000000003</v>
      </c>
      <c r="E76" s="268">
        <f>1.364+2.148+0.544</f>
        <v>4.0560000000000009</v>
      </c>
      <c r="F76" s="168">
        <f t="shared" si="14"/>
        <v>-1.3569999999999993</v>
      </c>
      <c r="G76" s="160">
        <f t="shared" si="15"/>
        <v>-25.069277664880829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0">
        <f t="shared" ref="D77:E77" si="16">SUM(D78:D80)</f>
        <v>15.190999999999999</v>
      </c>
      <c r="E77" s="265">
        <f t="shared" si="16"/>
        <v>0.15</v>
      </c>
      <c r="F77" s="171">
        <f t="shared" ref="F77:F78" si="17">E77-D77</f>
        <v>-15.040999999999999</v>
      </c>
      <c r="G77" s="172">
        <f t="shared" ref="G77:G80" si="18">F77/D77*100</f>
        <v>-99.012573234151802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v>5.0590000000000002</v>
      </c>
      <c r="E78" s="272">
        <v>0</v>
      </c>
      <c r="F78" s="148">
        <f t="shared" si="17"/>
        <v>-5.0590000000000002</v>
      </c>
      <c r="G78" s="149">
        <f t="shared" si="18"/>
        <v>-100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7">
        <v>0</v>
      </c>
      <c r="F79" s="164">
        <v>0</v>
      </c>
      <c r="G79" s="149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59">
        <v>10.132</v>
      </c>
      <c r="E80" s="269">
        <f>0.149+0.001</f>
        <v>0.15</v>
      </c>
      <c r="F80" s="148">
        <f t="shared" ref="F80" si="19">E80-D80</f>
        <v>-9.9819999999999993</v>
      </c>
      <c r="G80" s="149">
        <f t="shared" si="18"/>
        <v>-98.51954204500592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3">
        <f t="shared" ref="D81" si="20">SUM(D82,D86:D92,D95)</f>
        <v>2.351999999999995</v>
      </c>
      <c r="E81" s="173">
        <f>SUM(E82,E86:E92,E95)</f>
        <v>-42.082999999999984</v>
      </c>
      <c r="F81" s="174">
        <f t="shared" ref="F81" si="21">E81-D81</f>
        <v>-44.434999999999981</v>
      </c>
      <c r="G81" s="175">
        <f t="shared" ref="G81" si="22">F81/D81*100</f>
        <v>-1889.2431972789147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6" t="s">
        <v>228</v>
      </c>
      <c r="E82" s="147">
        <f>E83+E84+E85</f>
        <v>0</v>
      </c>
      <c r="F82" s="147">
        <f>F83+F84+F85</f>
        <v>0</v>
      </c>
      <c r="G82" s="165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6" t="s">
        <v>228</v>
      </c>
      <c r="E83" s="147">
        <f t="shared" ref="D83:E87" si="23">E25-E40</f>
        <v>0</v>
      </c>
      <c r="F83" s="147">
        <f t="shared" ref="F83" si="24">F25-F40</f>
        <v>0</v>
      </c>
      <c r="G83" s="165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6" t="s">
        <v>228</v>
      </c>
      <c r="E84" s="147">
        <f t="shared" si="23"/>
        <v>0</v>
      </c>
      <c r="F84" s="147">
        <f t="shared" ref="F84" si="25">F26-F41</f>
        <v>0</v>
      </c>
      <c r="G84" s="165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6" t="s">
        <v>228</v>
      </c>
      <c r="E85" s="147">
        <f t="shared" si="23"/>
        <v>0</v>
      </c>
      <c r="F85" s="147">
        <f t="shared" ref="F85" si="26">F27-F42</f>
        <v>0</v>
      </c>
      <c r="G85" s="165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6" t="s">
        <v>228</v>
      </c>
      <c r="E86" s="147">
        <f t="shared" si="23"/>
        <v>0</v>
      </c>
      <c r="F86" s="147">
        <f t="shared" ref="F86:F94" si="27">F28-F43</f>
        <v>0</v>
      </c>
      <c r="G86" s="165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0.25499999999999545</v>
      </c>
      <c r="E87" s="147">
        <f>E29-E44</f>
        <v>-46.972999999999985</v>
      </c>
      <c r="F87" s="148">
        <f t="shared" ref="F87:F106" si="28">E87-D87</f>
        <v>-47.22799999999998</v>
      </c>
      <c r="G87" s="149">
        <f>F87/D87*100</f>
        <v>-18520.784313725813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6" t="s">
        <v>228</v>
      </c>
      <c r="E88" s="147">
        <f t="shared" ref="D88:E91" si="29">E30-E45</f>
        <v>0</v>
      </c>
      <c r="F88" s="147">
        <f t="shared" si="27"/>
        <v>0</v>
      </c>
      <c r="G88" s="165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29"/>
        <v>-0.878</v>
      </c>
      <c r="E89" s="147">
        <f t="shared" si="29"/>
        <v>0.94800000000000018</v>
      </c>
      <c r="F89" s="148">
        <f t="shared" si="28"/>
        <v>1.8260000000000001</v>
      </c>
      <c r="G89" s="149">
        <f>F89/D89*100</f>
        <v>-207.97266514806378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6" t="s">
        <v>228</v>
      </c>
      <c r="E90" s="147">
        <f t="shared" si="29"/>
        <v>0</v>
      </c>
      <c r="F90" s="147">
        <f t="shared" si="27"/>
        <v>0</v>
      </c>
      <c r="G90" s="165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6" t="s">
        <v>228</v>
      </c>
      <c r="E91" s="147">
        <f t="shared" si="29"/>
        <v>0</v>
      </c>
      <c r="F91" s="147">
        <f t="shared" si="27"/>
        <v>0</v>
      </c>
      <c r="G91" s="165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6" t="s">
        <v>228</v>
      </c>
      <c r="E92" s="147">
        <f>E93+E94</f>
        <v>0</v>
      </c>
      <c r="F92" s="147">
        <f t="shared" si="27"/>
        <v>0</v>
      </c>
      <c r="G92" s="165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6" t="s">
        <v>228</v>
      </c>
      <c r="E93" s="147">
        <f t="shared" ref="E93:E94" si="30">E35-E50</f>
        <v>0</v>
      </c>
      <c r="F93" s="147">
        <f t="shared" si="27"/>
        <v>0</v>
      </c>
      <c r="G93" s="165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6" t="s">
        <v>228</v>
      </c>
      <c r="E94" s="177">
        <f t="shared" si="30"/>
        <v>0</v>
      </c>
      <c r="F94" s="147">
        <f t="shared" si="27"/>
        <v>0</v>
      </c>
      <c r="G94" s="165">
        <v>0</v>
      </c>
      <c r="H94" s="23"/>
      <c r="I94" s="5"/>
    </row>
    <row r="95" spans="1:9" s="258" customFormat="1" x14ac:dyDescent="0.25">
      <c r="A95" s="113" t="s">
        <v>133</v>
      </c>
      <c r="B95" s="137" t="s">
        <v>48</v>
      </c>
      <c r="C95" s="115" t="s">
        <v>20</v>
      </c>
      <c r="D95" s="178">
        <f>D37-D52</f>
        <v>2.9749999999999996</v>
      </c>
      <c r="E95" s="178">
        <f>E37-E52</f>
        <v>3.9419999999999993</v>
      </c>
      <c r="F95" s="156">
        <f t="shared" si="28"/>
        <v>0.96699999999999964</v>
      </c>
      <c r="G95" s="157">
        <f t="shared" ref="G95:G96" si="31">F95/D95*100</f>
        <v>32.50420168067226</v>
      </c>
      <c r="H95" s="121"/>
      <c r="I95" s="257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79">
        <f>D97-D103</f>
        <v>-0.255</v>
      </c>
      <c r="E96" s="179">
        <f>E97-E103</f>
        <v>-0.47799999999999998</v>
      </c>
      <c r="F96" s="152">
        <f>E96-D96</f>
        <v>-0.22299999999999998</v>
      </c>
      <c r="G96" s="153">
        <f t="shared" si="31"/>
        <v>87.45098039215685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4"/>
      <c r="E97" s="147">
        <f>E98+E99+E100+E102</f>
        <v>0.625</v>
      </c>
      <c r="F97" s="148">
        <f t="shared" si="28"/>
        <v>0.625</v>
      </c>
      <c r="G97" s="165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58"/>
      <c r="E98" s="164">
        <v>0</v>
      </c>
      <c r="F98" s="148">
        <f t="shared" si="28"/>
        <v>0</v>
      </c>
      <c r="G98" s="165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58"/>
      <c r="E99" s="164">
        <v>0</v>
      </c>
      <c r="F99" s="148">
        <f t="shared" si="28"/>
        <v>0</v>
      </c>
      <c r="G99" s="165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58"/>
      <c r="E100" s="164">
        <f>E101</f>
        <v>0.20100000000000001</v>
      </c>
      <c r="F100" s="148">
        <f t="shared" si="28"/>
        <v>0.20100000000000001</v>
      </c>
      <c r="G100" s="165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58"/>
      <c r="E101" s="164">
        <v>0.20100000000000001</v>
      </c>
      <c r="F101" s="148">
        <f t="shared" si="28"/>
        <v>0.20100000000000001</v>
      </c>
      <c r="G101" s="165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58"/>
      <c r="E102" s="183">
        <v>0.42399999999999999</v>
      </c>
      <c r="F102" s="148">
        <f t="shared" si="28"/>
        <v>0.42399999999999999</v>
      </c>
      <c r="G102" s="165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4">
        <f>SUM(D104:D106,D108)</f>
        <v>0.255</v>
      </c>
      <c r="E103" s="183">
        <f>SUM(E104:E106,E108)</f>
        <v>1.103</v>
      </c>
      <c r="F103" s="148">
        <f t="shared" si="28"/>
        <v>0.84799999999999998</v>
      </c>
      <c r="G103" s="149">
        <f t="shared" ref="G103:G104" si="32">F103/D103*100</f>
        <v>332.54901960784309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4">
        <v>0.21099999999999999</v>
      </c>
      <c r="E104" s="177">
        <v>8.5999999999999993E-2</v>
      </c>
      <c r="F104" s="148">
        <f t="shared" si="28"/>
        <v>-0.125</v>
      </c>
      <c r="G104" s="149">
        <f t="shared" si="32"/>
        <v>-59.241706161137444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4"/>
      <c r="E105" s="183">
        <v>0</v>
      </c>
      <c r="F105" s="148">
        <f t="shared" si="28"/>
        <v>0</v>
      </c>
      <c r="G105" s="165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4"/>
      <c r="E106" s="183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4"/>
      <c r="E107" s="183">
        <v>0</v>
      </c>
      <c r="F107" s="148">
        <f t="shared" ref="F107" si="33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4">
        <v>4.3999999999999997E-2</v>
      </c>
      <c r="E108" s="183">
        <f>1.103-0.086</f>
        <v>1.0169999999999999</v>
      </c>
      <c r="F108" s="148">
        <f t="shared" ref="F108:F109" si="34">E108-D108</f>
        <v>0.97299999999999986</v>
      </c>
      <c r="G108" s="149">
        <f t="shared" ref="G108:G109" si="35">F108/D108*100</f>
        <v>2211.3636363636365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79">
        <f>SUM(D110,D114:D120,D123)</f>
        <v>2.0969999999999951</v>
      </c>
      <c r="E109" s="179">
        <f>SUM(E110,E114:E120,E123)</f>
        <v>-42.560999999999986</v>
      </c>
      <c r="F109" s="152">
        <f t="shared" si="34"/>
        <v>-44.65799999999998</v>
      </c>
      <c r="G109" s="153">
        <f t="shared" si="35"/>
        <v>-2129.6137339055836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7">
        <f>F111+F112+F113</f>
        <v>0</v>
      </c>
      <c r="G110" s="180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7">
        <v>0</v>
      </c>
      <c r="G111" s="180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7">
        <v>0</v>
      </c>
      <c r="G112" s="180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7">
        <v>0</v>
      </c>
      <c r="G113" s="180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7">
        <v>0</v>
      </c>
      <c r="G114" s="180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-4.5519144009631418E-15</v>
      </c>
      <c r="E115" s="147">
        <f>E87+E97-E103</f>
        <v>-47.450999999999986</v>
      </c>
      <c r="F115" s="148">
        <f t="shared" ref="F115:F117" si="36">E115-D115</f>
        <v>-47.450999999999979</v>
      </c>
      <c r="G115" s="149">
        <v>0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7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" si="37">D89</f>
        <v>-0.878</v>
      </c>
      <c r="E117" s="147">
        <f>E89</f>
        <v>0.94800000000000018</v>
      </c>
      <c r="F117" s="148">
        <f t="shared" si="36"/>
        <v>1.8260000000000001</v>
      </c>
      <c r="G117" s="149">
        <f t="shared" ref="G117" si="38">F117/D117*100</f>
        <v>-207.97266514806378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1"/>
      <c r="E118" s="177">
        <v>0</v>
      </c>
      <c r="F118" s="177">
        <v>0</v>
      </c>
      <c r="G118" s="180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1"/>
      <c r="E119" s="177">
        <v>0</v>
      </c>
      <c r="F119" s="177">
        <v>0</v>
      </c>
      <c r="G119" s="180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1"/>
      <c r="E120" s="177">
        <f>E121+E122</f>
        <v>0</v>
      </c>
      <c r="F120" s="177">
        <f>F121+F122</f>
        <v>0</v>
      </c>
      <c r="G120" s="180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1"/>
      <c r="E121" s="177">
        <v>0</v>
      </c>
      <c r="F121" s="177">
        <v>0</v>
      </c>
      <c r="G121" s="180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1"/>
      <c r="E122" s="177">
        <v>0</v>
      </c>
      <c r="F122" s="177">
        <v>0</v>
      </c>
      <c r="G122" s="180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2.9749999999999996</v>
      </c>
      <c r="E123" s="147">
        <f>E95</f>
        <v>3.9419999999999993</v>
      </c>
      <c r="F123" s="148">
        <f t="shared" ref="F123:F124" si="39">E123-D123</f>
        <v>0.96699999999999964</v>
      </c>
      <c r="G123" s="149">
        <f t="shared" ref="G123" si="40">F123/D123*100</f>
        <v>32.50420168067226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79">
        <f>SUM(D125,D129:D135,D138)</f>
        <v>0</v>
      </c>
      <c r="E124" s="179">
        <f>SUM(E125,E129:E135,E138)</f>
        <v>0</v>
      </c>
      <c r="F124" s="152">
        <f t="shared" si="39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2">
        <f t="shared" ref="D139:E139" si="41">SUM(D140,D144:D150,D153)</f>
        <v>2.0969999999999951</v>
      </c>
      <c r="E139" s="182">
        <f t="shared" si="41"/>
        <v>-42.560999999999986</v>
      </c>
      <c r="F139" s="144">
        <f t="shared" ref="F139" si="42">E139-D139</f>
        <v>-44.65799999999998</v>
      </c>
      <c r="G139" s="145">
        <f t="shared" ref="G139" si="43">F139/D139*100</f>
        <v>-2129.6137339055836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7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7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7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7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7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71">
        <f>D115-D130</f>
        <v>-4.5519144009631418E-15</v>
      </c>
      <c r="E145" s="177">
        <f>E115-E130</f>
        <v>-47.450999999999986</v>
      </c>
      <c r="F145" s="148">
        <f t="shared" ref="F145:F147" si="44">E145-D145</f>
        <v>-47.450999999999979</v>
      </c>
      <c r="G145" s="149">
        <v>0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7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7">
        <f>D117</f>
        <v>-0.878</v>
      </c>
      <c r="E147" s="177">
        <f t="shared" ref="E147" si="45">E117-E132</f>
        <v>0.94800000000000018</v>
      </c>
      <c r="F147" s="148">
        <f t="shared" si="44"/>
        <v>1.8260000000000001</v>
      </c>
      <c r="G147" s="149">
        <f t="shared" ref="G147" si="46">F147/D147*100</f>
        <v>-207.97266514806378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7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7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7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7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7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7">
        <f>D123-D138</f>
        <v>2.9749999999999996</v>
      </c>
      <c r="E153" s="177">
        <f t="shared" ref="E153" si="47">E123-E138</f>
        <v>3.9419999999999993</v>
      </c>
      <c r="F153" s="148">
        <f t="shared" ref="F153:F154" si="48">E153-D153</f>
        <v>0.96699999999999964</v>
      </c>
      <c r="G153" s="149">
        <f t="shared" ref="G153" si="49">F153/D153*100</f>
        <v>32.50420168067226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79">
        <f>D139</f>
        <v>2.0969999999999951</v>
      </c>
      <c r="E154" s="182">
        <f>E139</f>
        <v>-42.560999999999986</v>
      </c>
      <c r="F154" s="144">
        <f t="shared" si="48"/>
        <v>-44.65799999999998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7">
        <v>0</v>
      </c>
      <c r="E155" s="177">
        <f>E154-E158</f>
        <v>-42.560999999999986</v>
      </c>
      <c r="F155" s="148">
        <f>E155-D155</f>
        <v>-42.560999999999986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58">
        <v>0</v>
      </c>
      <c r="E156" s="183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58">
        <v>0</v>
      </c>
      <c r="E157" s="183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4">
        <v>2.0969999999999951</v>
      </c>
      <c r="E158" s="185">
        <v>0</v>
      </c>
      <c r="F158" s="186">
        <f>E158-D158</f>
        <v>-2.0969999999999951</v>
      </c>
      <c r="G158" s="273">
        <f t="shared" ref="G158" si="50">F158/D158*100</f>
        <v>-100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3">
        <f>D160+D161+D163+D165</f>
        <v>29.505999999999993</v>
      </c>
      <c r="E159" s="173">
        <f>E160+E161+E163+E165</f>
        <v>20.103000000000016</v>
      </c>
      <c r="F159" s="173">
        <f>E159-D159</f>
        <v>-9.4029999999999774</v>
      </c>
      <c r="G159" s="187">
        <f t="shared" ref="G159:G160" si="51">F159/D159*100</f>
        <v>-31.868094624822003</v>
      </c>
      <c r="H159" s="188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89">
        <f t="shared" ref="D160" si="52">SUM(D109,D105,D69)</f>
        <v>29.505999999999993</v>
      </c>
      <c r="E160" s="189">
        <f>SUM(E109,E105,E69)</f>
        <v>20.103000000000016</v>
      </c>
      <c r="F160" s="148">
        <f t="shared" ref="F160" si="53">E160-D160</f>
        <v>-9.4029999999999774</v>
      </c>
      <c r="G160" s="149">
        <f t="shared" si="51"/>
        <v>-31.868094624822003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58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58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58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58"/>
      <c r="E164" s="169" t="s">
        <v>228</v>
      </c>
      <c r="F164" s="169" t="s">
        <v>228</v>
      </c>
      <c r="G164" s="190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4"/>
      <c r="E165" s="191">
        <v>0</v>
      </c>
      <c r="F165" s="191" t="s">
        <v>228</v>
      </c>
      <c r="G165" s="192" t="s">
        <v>228</v>
      </c>
      <c r="H165" s="36"/>
      <c r="I165" s="5"/>
    </row>
    <row r="166" spans="1:9" s="17" customFormat="1" ht="19.5" thickBot="1" x14ac:dyDescent="0.3">
      <c r="A166" s="275" t="s">
        <v>241</v>
      </c>
      <c r="B166" s="276"/>
      <c r="C166" s="276"/>
      <c r="D166" s="276"/>
      <c r="E166" s="276"/>
      <c r="F166" s="276"/>
      <c r="G166" s="276"/>
      <c r="H166" s="277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3" t="s">
        <v>228</v>
      </c>
      <c r="E167" s="193" t="s">
        <v>228</v>
      </c>
      <c r="F167" s="193" t="s">
        <v>228</v>
      </c>
      <c r="G167" s="193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4" t="s">
        <v>228</v>
      </c>
      <c r="E168" s="194" t="s">
        <v>228</v>
      </c>
      <c r="F168" s="194" t="s">
        <v>228</v>
      </c>
      <c r="G168" s="194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4" t="s">
        <v>228</v>
      </c>
      <c r="E169" s="194" t="s">
        <v>228</v>
      </c>
      <c r="F169" s="194" t="s">
        <v>228</v>
      </c>
      <c r="G169" s="194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4" t="s">
        <v>228</v>
      </c>
      <c r="E170" s="194" t="s">
        <v>228</v>
      </c>
      <c r="F170" s="194" t="s">
        <v>228</v>
      </c>
      <c r="G170" s="194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4" t="s">
        <v>228</v>
      </c>
      <c r="E171" s="194" t="s">
        <v>228</v>
      </c>
      <c r="F171" s="194" t="s">
        <v>228</v>
      </c>
      <c r="G171" s="194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4" t="s">
        <v>228</v>
      </c>
      <c r="E172" s="194" t="s">
        <v>228</v>
      </c>
      <c r="F172" s="194" t="s">
        <v>228</v>
      </c>
      <c r="G172" s="194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4" t="s">
        <v>228</v>
      </c>
      <c r="E173" s="194" t="s">
        <v>228</v>
      </c>
      <c r="F173" s="194" t="s">
        <v>228</v>
      </c>
      <c r="G173" s="194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4" t="s">
        <v>228</v>
      </c>
      <c r="E174" s="194" t="s">
        <v>228</v>
      </c>
      <c r="F174" s="194" t="s">
        <v>228</v>
      </c>
      <c r="G174" s="194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4" t="s">
        <v>228</v>
      </c>
      <c r="E175" s="194" t="s">
        <v>228</v>
      </c>
      <c r="F175" s="194" t="s">
        <v>228</v>
      </c>
      <c r="G175" s="194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4" t="s">
        <v>228</v>
      </c>
      <c r="E176" s="194" t="s">
        <v>228</v>
      </c>
      <c r="F176" s="194" t="s">
        <v>228</v>
      </c>
      <c r="G176" s="194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4" t="s">
        <v>228</v>
      </c>
      <c r="E177" s="194" t="s">
        <v>228</v>
      </c>
      <c r="F177" s="194" t="s">
        <v>228</v>
      </c>
      <c r="G177" s="194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4" t="s">
        <v>228</v>
      </c>
      <c r="E178" s="194" t="s">
        <v>228</v>
      </c>
      <c r="F178" s="194" t="s">
        <v>228</v>
      </c>
      <c r="G178" s="194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4" t="s">
        <v>228</v>
      </c>
      <c r="E179" s="194" t="s">
        <v>228</v>
      </c>
      <c r="F179" s="194" t="s">
        <v>228</v>
      </c>
      <c r="G179" s="194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4" t="s">
        <v>228</v>
      </c>
      <c r="E180" s="194" t="s">
        <v>228</v>
      </c>
      <c r="F180" s="194" t="s">
        <v>228</v>
      </c>
      <c r="G180" s="194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4" t="s">
        <v>228</v>
      </c>
      <c r="E181" s="194" t="s">
        <v>228</v>
      </c>
      <c r="F181" s="194" t="s">
        <v>228</v>
      </c>
      <c r="G181" s="194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4" t="s">
        <v>228</v>
      </c>
      <c r="E182" s="194" t="s">
        <v>228</v>
      </c>
      <c r="F182" s="194" t="s">
        <v>228</v>
      </c>
      <c r="G182" s="194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4" t="s">
        <v>228</v>
      </c>
      <c r="E183" s="194" t="s">
        <v>228</v>
      </c>
      <c r="F183" s="194" t="s">
        <v>228</v>
      </c>
      <c r="G183" s="194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4" t="s">
        <v>228</v>
      </c>
      <c r="E184" s="194" t="s">
        <v>228</v>
      </c>
      <c r="F184" s="194" t="s">
        <v>228</v>
      </c>
      <c r="G184" s="194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5" t="s">
        <v>228</v>
      </c>
      <c r="E185" s="195" t="s">
        <v>228</v>
      </c>
      <c r="F185" s="195" t="s">
        <v>228</v>
      </c>
      <c r="G185" s="195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4" t="s">
        <v>228</v>
      </c>
      <c r="E186" s="194" t="s">
        <v>228</v>
      </c>
      <c r="F186" s="194" t="s">
        <v>228</v>
      </c>
      <c r="G186" s="194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4" t="s">
        <v>228</v>
      </c>
      <c r="E187" s="194" t="s">
        <v>228</v>
      </c>
      <c r="F187" s="194" t="s">
        <v>228</v>
      </c>
      <c r="G187" s="194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4" t="s">
        <v>228</v>
      </c>
      <c r="E188" s="194" t="s">
        <v>228</v>
      </c>
      <c r="F188" s="194" t="s">
        <v>228</v>
      </c>
      <c r="G188" s="194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4" t="s">
        <v>228</v>
      </c>
      <c r="E189" s="194" t="s">
        <v>228</v>
      </c>
      <c r="F189" s="194" t="s">
        <v>228</v>
      </c>
      <c r="G189" s="194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4" t="s">
        <v>228</v>
      </c>
      <c r="E190" s="194" t="s">
        <v>228</v>
      </c>
      <c r="F190" s="194" t="s">
        <v>228</v>
      </c>
      <c r="G190" s="194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4" t="s">
        <v>228</v>
      </c>
      <c r="E191" s="194" t="s">
        <v>228</v>
      </c>
      <c r="F191" s="194" t="s">
        <v>228</v>
      </c>
      <c r="G191" s="194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4" t="s">
        <v>228</v>
      </c>
      <c r="E192" s="194" t="s">
        <v>228</v>
      </c>
      <c r="F192" s="194" t="s">
        <v>228</v>
      </c>
      <c r="G192" s="194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4" t="s">
        <v>228</v>
      </c>
      <c r="E193" s="194" t="s">
        <v>228</v>
      </c>
      <c r="F193" s="194" t="s">
        <v>228</v>
      </c>
      <c r="G193" s="194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4" t="s">
        <v>228</v>
      </c>
      <c r="E194" s="194" t="s">
        <v>228</v>
      </c>
      <c r="F194" s="194" t="s">
        <v>228</v>
      </c>
      <c r="G194" s="194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4" t="s">
        <v>228</v>
      </c>
      <c r="E195" s="194" t="s">
        <v>228</v>
      </c>
      <c r="F195" s="194" t="s">
        <v>228</v>
      </c>
      <c r="G195" s="194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4" t="s">
        <v>228</v>
      </c>
      <c r="E196" s="194" t="s">
        <v>228</v>
      </c>
      <c r="F196" s="194" t="s">
        <v>228</v>
      </c>
      <c r="G196" s="194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4" t="s">
        <v>228</v>
      </c>
      <c r="E197" s="194" t="s">
        <v>228</v>
      </c>
      <c r="F197" s="194" t="s">
        <v>228</v>
      </c>
      <c r="G197" s="194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4" t="s">
        <v>228</v>
      </c>
      <c r="E198" s="194" t="s">
        <v>228</v>
      </c>
      <c r="F198" s="194" t="s">
        <v>228</v>
      </c>
      <c r="G198" s="194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4" t="s">
        <v>228</v>
      </c>
      <c r="E199" s="194" t="s">
        <v>228</v>
      </c>
      <c r="F199" s="194" t="s">
        <v>228</v>
      </c>
      <c r="G199" s="194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4" t="s">
        <v>228</v>
      </c>
      <c r="E200" s="194" t="s">
        <v>228</v>
      </c>
      <c r="F200" s="194" t="s">
        <v>228</v>
      </c>
      <c r="G200" s="194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4" t="s">
        <v>228</v>
      </c>
      <c r="E201" s="194" t="s">
        <v>228</v>
      </c>
      <c r="F201" s="194" t="s">
        <v>228</v>
      </c>
      <c r="G201" s="194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4" t="s">
        <v>228</v>
      </c>
      <c r="E202" s="194" t="s">
        <v>228</v>
      </c>
      <c r="F202" s="194" t="s">
        <v>228</v>
      </c>
      <c r="G202" s="194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5" t="s">
        <v>228</v>
      </c>
      <c r="E203" s="195" t="s">
        <v>228</v>
      </c>
      <c r="F203" s="195" t="s">
        <v>228</v>
      </c>
      <c r="G203" s="195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4" t="s">
        <v>228</v>
      </c>
      <c r="E204" s="194" t="s">
        <v>228</v>
      </c>
      <c r="F204" s="194" t="s">
        <v>228</v>
      </c>
      <c r="G204" s="194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4" t="s">
        <v>228</v>
      </c>
      <c r="E205" s="194" t="s">
        <v>228</v>
      </c>
      <c r="F205" s="194" t="s">
        <v>228</v>
      </c>
      <c r="G205" s="194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4" t="s">
        <v>228</v>
      </c>
      <c r="E206" s="194" t="s">
        <v>228</v>
      </c>
      <c r="F206" s="194" t="s">
        <v>228</v>
      </c>
      <c r="G206" s="194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4" t="s">
        <v>228</v>
      </c>
      <c r="E207" s="194" t="s">
        <v>228</v>
      </c>
      <c r="F207" s="194" t="s">
        <v>228</v>
      </c>
      <c r="G207" s="194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4" t="s">
        <v>228</v>
      </c>
      <c r="E208" s="194" t="s">
        <v>228</v>
      </c>
      <c r="F208" s="194" t="s">
        <v>228</v>
      </c>
      <c r="G208" s="194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4" t="s">
        <v>228</v>
      </c>
      <c r="E209" s="194" t="s">
        <v>228</v>
      </c>
      <c r="F209" s="194" t="s">
        <v>228</v>
      </c>
      <c r="G209" s="194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5" t="s">
        <v>228</v>
      </c>
      <c r="E210" s="195" t="s">
        <v>228</v>
      </c>
      <c r="F210" s="195" t="s">
        <v>228</v>
      </c>
      <c r="G210" s="195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4" t="s">
        <v>228</v>
      </c>
      <c r="E211" s="194" t="s">
        <v>228</v>
      </c>
      <c r="F211" s="194" t="s">
        <v>228</v>
      </c>
      <c r="G211" s="194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4" t="s">
        <v>228</v>
      </c>
      <c r="E212" s="194" t="s">
        <v>228</v>
      </c>
      <c r="F212" s="194" t="s">
        <v>228</v>
      </c>
      <c r="G212" s="194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4" t="s">
        <v>228</v>
      </c>
      <c r="E213" s="194" t="s">
        <v>228</v>
      </c>
      <c r="F213" s="194" t="s">
        <v>228</v>
      </c>
      <c r="G213" s="194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4" t="s">
        <v>228</v>
      </c>
      <c r="E214" s="194" t="s">
        <v>228</v>
      </c>
      <c r="F214" s="194" t="s">
        <v>228</v>
      </c>
      <c r="G214" s="194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4" t="s">
        <v>228</v>
      </c>
      <c r="E215" s="194" t="s">
        <v>228</v>
      </c>
      <c r="F215" s="194" t="s">
        <v>228</v>
      </c>
      <c r="G215" s="194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4" t="s">
        <v>228</v>
      </c>
      <c r="E216" s="194" t="s">
        <v>228</v>
      </c>
      <c r="F216" s="194" t="s">
        <v>228</v>
      </c>
      <c r="G216" s="194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4" t="s">
        <v>228</v>
      </c>
      <c r="E217" s="194" t="s">
        <v>228</v>
      </c>
      <c r="F217" s="194" t="s">
        <v>228</v>
      </c>
      <c r="G217" s="194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4" t="s">
        <v>228</v>
      </c>
      <c r="E218" s="194" t="s">
        <v>228</v>
      </c>
      <c r="F218" s="194" t="s">
        <v>228</v>
      </c>
      <c r="G218" s="194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4" t="s">
        <v>228</v>
      </c>
      <c r="E219" s="194" t="s">
        <v>228</v>
      </c>
      <c r="F219" s="194" t="s">
        <v>228</v>
      </c>
      <c r="G219" s="194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4" t="s">
        <v>228</v>
      </c>
      <c r="E220" s="194" t="s">
        <v>228</v>
      </c>
      <c r="F220" s="194" t="s">
        <v>228</v>
      </c>
      <c r="G220" s="194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4" t="s">
        <v>228</v>
      </c>
      <c r="E221" s="194" t="s">
        <v>228</v>
      </c>
      <c r="F221" s="194" t="s">
        <v>228</v>
      </c>
      <c r="G221" s="194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5" t="s">
        <v>228</v>
      </c>
      <c r="E222" s="195" t="s">
        <v>228</v>
      </c>
      <c r="F222" s="195" t="s">
        <v>228</v>
      </c>
      <c r="G222" s="195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4" t="s">
        <v>228</v>
      </c>
      <c r="E223" s="194" t="s">
        <v>228</v>
      </c>
      <c r="F223" s="194" t="s">
        <v>228</v>
      </c>
      <c r="G223" s="194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4" t="s">
        <v>228</v>
      </c>
      <c r="E224" s="194" t="s">
        <v>228</v>
      </c>
      <c r="F224" s="194" t="s">
        <v>228</v>
      </c>
      <c r="G224" s="194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4" t="s">
        <v>228</v>
      </c>
      <c r="E225" s="194" t="s">
        <v>228</v>
      </c>
      <c r="F225" s="194" t="s">
        <v>228</v>
      </c>
      <c r="G225" s="194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4" t="s">
        <v>228</v>
      </c>
      <c r="E226" s="194" t="s">
        <v>228</v>
      </c>
      <c r="F226" s="194" t="s">
        <v>228</v>
      </c>
      <c r="G226" s="194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4" t="s">
        <v>228</v>
      </c>
      <c r="E227" s="194" t="s">
        <v>228</v>
      </c>
      <c r="F227" s="194" t="s">
        <v>228</v>
      </c>
      <c r="G227" s="194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4" t="s">
        <v>228</v>
      </c>
      <c r="E228" s="194" t="s">
        <v>228</v>
      </c>
      <c r="F228" s="194" t="s">
        <v>228</v>
      </c>
      <c r="G228" s="194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4" t="s">
        <v>228</v>
      </c>
      <c r="E229" s="194" t="s">
        <v>228</v>
      </c>
      <c r="F229" s="194" t="s">
        <v>228</v>
      </c>
      <c r="G229" s="194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4" t="s">
        <v>228</v>
      </c>
      <c r="E230" s="194" t="s">
        <v>228</v>
      </c>
      <c r="F230" s="194" t="s">
        <v>228</v>
      </c>
      <c r="G230" s="194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4" t="s">
        <v>228</v>
      </c>
      <c r="E231" s="194" t="s">
        <v>228</v>
      </c>
      <c r="F231" s="194" t="s">
        <v>228</v>
      </c>
      <c r="G231" s="194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4" t="s">
        <v>228</v>
      </c>
      <c r="E232" s="194" t="s">
        <v>228</v>
      </c>
      <c r="F232" s="194" t="s">
        <v>228</v>
      </c>
      <c r="G232" s="194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4" t="s">
        <v>228</v>
      </c>
      <c r="E233" s="194" t="s">
        <v>228</v>
      </c>
      <c r="F233" s="194" t="s">
        <v>228</v>
      </c>
      <c r="G233" s="194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4" t="s">
        <v>228</v>
      </c>
      <c r="E234" s="194" t="s">
        <v>228</v>
      </c>
      <c r="F234" s="194" t="s">
        <v>228</v>
      </c>
      <c r="G234" s="194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5" t="s">
        <v>228</v>
      </c>
      <c r="E235" s="195" t="s">
        <v>228</v>
      </c>
      <c r="F235" s="195" t="s">
        <v>228</v>
      </c>
      <c r="G235" s="195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4" t="s">
        <v>228</v>
      </c>
      <c r="E236" s="194" t="s">
        <v>228</v>
      </c>
      <c r="F236" s="194" t="s">
        <v>228</v>
      </c>
      <c r="G236" s="194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4" t="s">
        <v>228</v>
      </c>
      <c r="E237" s="194" t="s">
        <v>228</v>
      </c>
      <c r="F237" s="194" t="s">
        <v>228</v>
      </c>
      <c r="G237" s="194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4" t="s">
        <v>228</v>
      </c>
      <c r="E238" s="194" t="s">
        <v>228</v>
      </c>
      <c r="F238" s="194" t="s">
        <v>228</v>
      </c>
      <c r="G238" s="194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4" t="s">
        <v>228</v>
      </c>
      <c r="E239" s="194" t="s">
        <v>228</v>
      </c>
      <c r="F239" s="194" t="s">
        <v>228</v>
      </c>
      <c r="G239" s="194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4" t="s">
        <v>228</v>
      </c>
      <c r="E240" s="194" t="s">
        <v>228</v>
      </c>
      <c r="F240" s="194" t="s">
        <v>228</v>
      </c>
      <c r="G240" s="194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4" t="s">
        <v>228</v>
      </c>
      <c r="E241" s="194" t="s">
        <v>228</v>
      </c>
      <c r="F241" s="194" t="s">
        <v>228</v>
      </c>
      <c r="G241" s="194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5" t="s">
        <v>228</v>
      </c>
      <c r="E242" s="195" t="s">
        <v>228</v>
      </c>
      <c r="F242" s="195" t="s">
        <v>228</v>
      </c>
      <c r="G242" s="195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5" t="s">
        <v>228</v>
      </c>
      <c r="E243" s="195" t="s">
        <v>228</v>
      </c>
      <c r="F243" s="195" t="s">
        <v>228</v>
      </c>
      <c r="G243" s="195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4" t="s">
        <v>228</v>
      </c>
      <c r="E244" s="194" t="s">
        <v>228</v>
      </c>
      <c r="F244" s="194" t="s">
        <v>228</v>
      </c>
      <c r="G244" s="194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4" t="s">
        <v>228</v>
      </c>
      <c r="E245" s="194" t="s">
        <v>228</v>
      </c>
      <c r="F245" s="194" t="s">
        <v>228</v>
      </c>
      <c r="G245" s="194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5" t="s">
        <v>228</v>
      </c>
      <c r="E246" s="195" t="s">
        <v>228</v>
      </c>
      <c r="F246" s="195" t="s">
        <v>228</v>
      </c>
      <c r="G246" s="195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4" t="s">
        <v>228</v>
      </c>
      <c r="E247" s="194" t="s">
        <v>228</v>
      </c>
      <c r="F247" s="194" t="s">
        <v>228</v>
      </c>
      <c r="G247" s="194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4" t="s">
        <v>228</v>
      </c>
      <c r="E248" s="194" t="s">
        <v>228</v>
      </c>
      <c r="F248" s="194" t="s">
        <v>228</v>
      </c>
      <c r="G248" s="194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5" t="s">
        <v>228</v>
      </c>
      <c r="E249" s="195" t="s">
        <v>228</v>
      </c>
      <c r="F249" s="195" t="s">
        <v>228</v>
      </c>
      <c r="G249" s="195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5" t="s">
        <v>228</v>
      </c>
      <c r="E250" s="195" t="s">
        <v>228</v>
      </c>
      <c r="F250" s="195" t="s">
        <v>228</v>
      </c>
      <c r="G250" s="195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5" t="s">
        <v>228</v>
      </c>
      <c r="E251" s="195" t="s">
        <v>228</v>
      </c>
      <c r="F251" s="195" t="s">
        <v>228</v>
      </c>
      <c r="G251" s="195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6" t="s">
        <v>228</v>
      </c>
      <c r="E252" s="196" t="s">
        <v>228</v>
      </c>
      <c r="F252" s="196" t="s">
        <v>228</v>
      </c>
      <c r="G252" s="196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197" t="s">
        <v>228</v>
      </c>
      <c r="E253" s="197" t="s">
        <v>228</v>
      </c>
      <c r="F253" s="197" t="s">
        <v>228</v>
      </c>
      <c r="G253" s="197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4" t="s">
        <v>228</v>
      </c>
      <c r="E254" s="194" t="s">
        <v>228</v>
      </c>
      <c r="F254" s="194" t="s">
        <v>228</v>
      </c>
      <c r="G254" s="194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4" t="s">
        <v>228</v>
      </c>
      <c r="E255" s="194" t="s">
        <v>228</v>
      </c>
      <c r="F255" s="194" t="s">
        <v>228</v>
      </c>
      <c r="G255" s="194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4" t="s">
        <v>228</v>
      </c>
      <c r="E256" s="194" t="s">
        <v>228</v>
      </c>
      <c r="F256" s="194" t="s">
        <v>228</v>
      </c>
      <c r="G256" s="194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4" t="s">
        <v>228</v>
      </c>
      <c r="E257" s="194" t="s">
        <v>228</v>
      </c>
      <c r="F257" s="194" t="s">
        <v>228</v>
      </c>
      <c r="G257" s="194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4" t="s">
        <v>228</v>
      </c>
      <c r="E258" s="194" t="s">
        <v>228</v>
      </c>
      <c r="F258" s="194" t="s">
        <v>228</v>
      </c>
      <c r="G258" s="194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4" t="s">
        <v>228</v>
      </c>
      <c r="E259" s="194" t="s">
        <v>228</v>
      </c>
      <c r="F259" s="194" t="s">
        <v>228</v>
      </c>
      <c r="G259" s="194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4" t="s">
        <v>228</v>
      </c>
      <c r="E260" s="194" t="s">
        <v>228</v>
      </c>
      <c r="F260" s="194" t="s">
        <v>228</v>
      </c>
      <c r="G260" s="194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4" t="s">
        <v>228</v>
      </c>
      <c r="E261" s="194" t="s">
        <v>228</v>
      </c>
      <c r="F261" s="194" t="s">
        <v>228</v>
      </c>
      <c r="G261" s="194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4" t="s">
        <v>228</v>
      </c>
      <c r="E262" s="194" t="s">
        <v>228</v>
      </c>
      <c r="F262" s="194" t="s">
        <v>228</v>
      </c>
      <c r="G262" s="194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4" t="s">
        <v>228</v>
      </c>
      <c r="E263" s="194" t="s">
        <v>228</v>
      </c>
      <c r="F263" s="194" t="s">
        <v>228</v>
      </c>
      <c r="G263" s="194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4" t="s">
        <v>228</v>
      </c>
      <c r="E264" s="194" t="s">
        <v>228</v>
      </c>
      <c r="F264" s="194" t="s">
        <v>228</v>
      </c>
      <c r="G264" s="194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4" t="s">
        <v>228</v>
      </c>
      <c r="E265" s="194" t="s">
        <v>228</v>
      </c>
      <c r="F265" s="194" t="s">
        <v>228</v>
      </c>
      <c r="G265" s="194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4" t="s">
        <v>228</v>
      </c>
      <c r="E266" s="194" t="s">
        <v>228</v>
      </c>
      <c r="F266" s="194" t="s">
        <v>228</v>
      </c>
      <c r="G266" s="194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4" t="s">
        <v>228</v>
      </c>
      <c r="E267" s="194" t="s">
        <v>228</v>
      </c>
      <c r="F267" s="194" t="s">
        <v>228</v>
      </c>
      <c r="G267" s="194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4" t="s">
        <v>228</v>
      </c>
      <c r="E268" s="194" t="s">
        <v>228</v>
      </c>
      <c r="F268" s="194" t="s">
        <v>228</v>
      </c>
      <c r="G268" s="194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4" t="s">
        <v>228</v>
      </c>
      <c r="E269" s="194" t="s">
        <v>228</v>
      </c>
      <c r="F269" s="194" t="s">
        <v>228</v>
      </c>
      <c r="G269" s="194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4" t="s">
        <v>228</v>
      </c>
      <c r="E270" s="194" t="s">
        <v>228</v>
      </c>
      <c r="F270" s="194" t="s">
        <v>228</v>
      </c>
      <c r="G270" s="194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4" t="s">
        <v>228</v>
      </c>
      <c r="E271" s="194" t="s">
        <v>228</v>
      </c>
      <c r="F271" s="194" t="s">
        <v>228</v>
      </c>
      <c r="G271" s="194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4" t="s">
        <v>228</v>
      </c>
      <c r="E272" s="194" t="s">
        <v>228</v>
      </c>
      <c r="F272" s="194" t="s">
        <v>228</v>
      </c>
      <c r="G272" s="194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4" t="s">
        <v>228</v>
      </c>
      <c r="E273" s="194" t="s">
        <v>228</v>
      </c>
      <c r="F273" s="194" t="s">
        <v>228</v>
      </c>
      <c r="G273" s="194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4" t="s">
        <v>228</v>
      </c>
      <c r="E274" s="194" t="s">
        <v>228</v>
      </c>
      <c r="F274" s="194" t="s">
        <v>228</v>
      </c>
      <c r="G274" s="194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4" t="s">
        <v>228</v>
      </c>
      <c r="E275" s="194" t="s">
        <v>228</v>
      </c>
      <c r="F275" s="194" t="s">
        <v>228</v>
      </c>
      <c r="G275" s="194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4" t="s">
        <v>228</v>
      </c>
      <c r="E276" s="194" t="s">
        <v>228</v>
      </c>
      <c r="F276" s="194" t="s">
        <v>228</v>
      </c>
      <c r="G276" s="194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4" t="s">
        <v>228</v>
      </c>
      <c r="E277" s="194" t="s">
        <v>228</v>
      </c>
      <c r="F277" s="194" t="s">
        <v>228</v>
      </c>
      <c r="G277" s="194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4" t="s">
        <v>228</v>
      </c>
      <c r="E278" s="194" t="s">
        <v>228</v>
      </c>
      <c r="F278" s="194" t="s">
        <v>228</v>
      </c>
      <c r="G278" s="194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4" t="s">
        <v>228</v>
      </c>
      <c r="E279" s="194" t="s">
        <v>228</v>
      </c>
      <c r="F279" s="194" t="s">
        <v>228</v>
      </c>
      <c r="G279" s="194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4" t="s">
        <v>228</v>
      </c>
      <c r="E280" s="194" t="s">
        <v>228</v>
      </c>
      <c r="F280" s="194" t="s">
        <v>228</v>
      </c>
      <c r="G280" s="194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4" t="s">
        <v>228</v>
      </c>
      <c r="E281" s="194" t="s">
        <v>228</v>
      </c>
      <c r="F281" s="194" t="s">
        <v>228</v>
      </c>
      <c r="G281" s="194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4" t="s">
        <v>228</v>
      </c>
      <c r="E282" s="194" t="s">
        <v>228</v>
      </c>
      <c r="F282" s="194" t="s">
        <v>228</v>
      </c>
      <c r="G282" s="194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4" t="s">
        <v>228</v>
      </c>
      <c r="E283" s="194" t="s">
        <v>228</v>
      </c>
      <c r="F283" s="194" t="s">
        <v>228</v>
      </c>
      <c r="G283" s="194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4" t="s">
        <v>228</v>
      </c>
      <c r="E284" s="194" t="s">
        <v>228</v>
      </c>
      <c r="F284" s="194" t="s">
        <v>228</v>
      </c>
      <c r="G284" s="194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4" t="s">
        <v>228</v>
      </c>
      <c r="E285" s="194" t="s">
        <v>228</v>
      </c>
      <c r="F285" s="194" t="s">
        <v>228</v>
      </c>
      <c r="G285" s="194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4" t="s">
        <v>228</v>
      </c>
      <c r="E286" s="194" t="s">
        <v>228</v>
      </c>
      <c r="F286" s="194" t="s">
        <v>228</v>
      </c>
      <c r="G286" s="194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4" t="s">
        <v>228</v>
      </c>
      <c r="E287" s="194" t="s">
        <v>228</v>
      </c>
      <c r="F287" s="194" t="s">
        <v>228</v>
      </c>
      <c r="G287" s="194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4" t="s">
        <v>228</v>
      </c>
      <c r="E288" s="194" t="s">
        <v>228</v>
      </c>
      <c r="F288" s="194" t="s">
        <v>228</v>
      </c>
      <c r="G288" s="194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4" t="s">
        <v>228</v>
      </c>
      <c r="E289" s="194" t="s">
        <v>228</v>
      </c>
      <c r="F289" s="194" t="s">
        <v>228</v>
      </c>
      <c r="G289" s="194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4" t="s">
        <v>228</v>
      </c>
      <c r="E290" s="194" t="s">
        <v>228</v>
      </c>
      <c r="F290" s="194" t="s">
        <v>228</v>
      </c>
      <c r="G290" s="194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4" t="s">
        <v>228</v>
      </c>
      <c r="E291" s="194" t="s">
        <v>228</v>
      </c>
      <c r="F291" s="194" t="s">
        <v>228</v>
      </c>
      <c r="G291" s="194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4" t="s">
        <v>228</v>
      </c>
      <c r="E292" s="194" t="s">
        <v>228</v>
      </c>
      <c r="F292" s="194" t="s">
        <v>228</v>
      </c>
      <c r="G292" s="194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4" t="s">
        <v>228</v>
      </c>
      <c r="E293" s="194" t="s">
        <v>228</v>
      </c>
      <c r="F293" s="194" t="s">
        <v>228</v>
      </c>
      <c r="G293" s="194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4" t="s">
        <v>228</v>
      </c>
      <c r="E294" s="194" t="s">
        <v>228</v>
      </c>
      <c r="F294" s="194" t="s">
        <v>228</v>
      </c>
      <c r="G294" s="194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4" t="s">
        <v>228</v>
      </c>
      <c r="E295" s="194" t="s">
        <v>228</v>
      </c>
      <c r="F295" s="194" t="s">
        <v>228</v>
      </c>
      <c r="G295" s="194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4" t="s">
        <v>228</v>
      </c>
      <c r="E296" s="194" t="s">
        <v>228</v>
      </c>
      <c r="F296" s="194" t="s">
        <v>228</v>
      </c>
      <c r="G296" s="194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4" t="s">
        <v>228</v>
      </c>
      <c r="E297" s="194" t="s">
        <v>228</v>
      </c>
      <c r="F297" s="194" t="s">
        <v>228</v>
      </c>
      <c r="G297" s="194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4" t="s">
        <v>228</v>
      </c>
      <c r="E298" s="194" t="s">
        <v>228</v>
      </c>
      <c r="F298" s="194" t="s">
        <v>228</v>
      </c>
      <c r="G298" s="194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4" t="s">
        <v>228</v>
      </c>
      <c r="E299" s="194" t="s">
        <v>228</v>
      </c>
      <c r="F299" s="194" t="s">
        <v>228</v>
      </c>
      <c r="G299" s="194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4" t="s">
        <v>228</v>
      </c>
      <c r="E300" s="194" t="s">
        <v>228</v>
      </c>
      <c r="F300" s="194" t="s">
        <v>228</v>
      </c>
      <c r="G300" s="194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4" t="s">
        <v>228</v>
      </c>
      <c r="E301" s="194" t="s">
        <v>228</v>
      </c>
      <c r="F301" s="194" t="s">
        <v>228</v>
      </c>
      <c r="G301" s="194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4" t="s">
        <v>228</v>
      </c>
      <c r="E302" s="194" t="s">
        <v>228</v>
      </c>
      <c r="F302" s="194" t="s">
        <v>228</v>
      </c>
      <c r="G302" s="194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4" t="s">
        <v>228</v>
      </c>
      <c r="E303" s="194" t="s">
        <v>228</v>
      </c>
      <c r="F303" s="194" t="s">
        <v>228</v>
      </c>
      <c r="G303" s="194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4" t="s">
        <v>228</v>
      </c>
      <c r="E304" s="194" t="s">
        <v>228</v>
      </c>
      <c r="F304" s="194" t="s">
        <v>228</v>
      </c>
      <c r="G304" s="194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198" t="s">
        <v>228</v>
      </c>
      <c r="E305" s="198" t="s">
        <v>228</v>
      </c>
      <c r="F305" s="198" t="s">
        <v>228</v>
      </c>
      <c r="G305" s="198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198" t="s">
        <v>228</v>
      </c>
      <c r="E306" s="198" t="s">
        <v>228</v>
      </c>
      <c r="F306" s="198" t="s">
        <v>228</v>
      </c>
      <c r="G306" s="198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198" t="s">
        <v>228</v>
      </c>
      <c r="E307" s="198" t="s">
        <v>228</v>
      </c>
      <c r="F307" s="198" t="s">
        <v>228</v>
      </c>
      <c r="G307" s="198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198" t="s">
        <v>228</v>
      </c>
      <c r="E308" s="198" t="s">
        <v>228</v>
      </c>
      <c r="F308" s="198" t="s">
        <v>228</v>
      </c>
      <c r="G308" s="198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198" t="s">
        <v>228</v>
      </c>
      <c r="E309" s="198" t="s">
        <v>228</v>
      </c>
      <c r="F309" s="198" t="s">
        <v>228</v>
      </c>
      <c r="G309" s="198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198" t="s">
        <v>228</v>
      </c>
      <c r="E310" s="198" t="s">
        <v>228</v>
      </c>
      <c r="F310" s="198" t="s">
        <v>228</v>
      </c>
      <c r="G310" s="198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198" t="s">
        <v>228</v>
      </c>
      <c r="E311" s="198" t="s">
        <v>228</v>
      </c>
      <c r="F311" s="198" t="s">
        <v>228</v>
      </c>
      <c r="G311" s="198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4" t="s">
        <v>228</v>
      </c>
      <c r="E312" s="194" t="s">
        <v>228</v>
      </c>
      <c r="F312" s="194" t="s">
        <v>228</v>
      </c>
      <c r="G312" s="194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4" t="s">
        <v>228</v>
      </c>
      <c r="E313" s="194" t="s">
        <v>228</v>
      </c>
      <c r="F313" s="194" t="s">
        <v>228</v>
      </c>
      <c r="G313" s="194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4" t="s">
        <v>228</v>
      </c>
      <c r="E314" s="194" t="s">
        <v>228</v>
      </c>
      <c r="F314" s="194" t="s">
        <v>228</v>
      </c>
      <c r="G314" s="194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4" t="s">
        <v>228</v>
      </c>
      <c r="E315" s="194" t="s">
        <v>228</v>
      </c>
      <c r="F315" s="194" t="s">
        <v>228</v>
      </c>
      <c r="G315" s="194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4" t="s">
        <v>228</v>
      </c>
      <c r="E316" s="194" t="s">
        <v>228</v>
      </c>
      <c r="F316" s="194" t="s">
        <v>228</v>
      </c>
      <c r="G316" s="194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199" t="s">
        <v>228</v>
      </c>
      <c r="E317" s="199" t="s">
        <v>228</v>
      </c>
      <c r="F317" s="199" t="s">
        <v>228</v>
      </c>
      <c r="G317" s="199" t="s">
        <v>228</v>
      </c>
      <c r="H317" s="36"/>
      <c r="I317" s="5"/>
    </row>
    <row r="318" spans="1:9" s="17" customFormat="1" ht="19.5" thickBot="1" x14ac:dyDescent="0.3">
      <c r="A318" s="275" t="s">
        <v>494</v>
      </c>
      <c r="B318" s="276"/>
      <c r="C318" s="276"/>
      <c r="D318" s="276"/>
      <c r="E318" s="276"/>
      <c r="F318" s="276"/>
      <c r="G318" s="276"/>
      <c r="H318" s="277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0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0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0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0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0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0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0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0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0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0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0" t="s">
        <v>228</v>
      </c>
      <c r="E330" s="200" t="s">
        <v>227</v>
      </c>
      <c r="F330" s="200" t="s">
        <v>227</v>
      </c>
      <c r="G330" s="200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0" t="s">
        <v>228</v>
      </c>
      <c r="E331" s="200" t="s">
        <v>227</v>
      </c>
      <c r="F331" s="200" t="s">
        <v>227</v>
      </c>
      <c r="G331" s="200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0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0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0" t="s">
        <v>228</v>
      </c>
      <c r="E334" s="201" t="s">
        <v>227</v>
      </c>
      <c r="F334" s="201" t="s">
        <v>227</v>
      </c>
      <c r="G334" s="201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0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0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0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0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2">
        <f>120.1819-14.3088</f>
        <v>105.87309999999999</v>
      </c>
      <c r="E340" s="202">
        <f>80.812785-8.267241</f>
        <v>72.545544000000007</v>
      </c>
      <c r="F340" s="203">
        <f>E340-D340</f>
        <v>-33.327555999999987</v>
      </c>
      <c r="G340" s="204">
        <f>F340/D340*100</f>
        <v>-31.47877600636988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5" t="s">
        <v>228</v>
      </c>
      <c r="E341" s="205" t="s">
        <v>228</v>
      </c>
      <c r="F341" s="206" t="s">
        <v>227</v>
      </c>
      <c r="G341" s="207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5" t="s">
        <v>228</v>
      </c>
      <c r="E342" s="205" t="s">
        <v>228</v>
      </c>
      <c r="F342" s="208" t="s">
        <v>227</v>
      </c>
      <c r="G342" s="209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5" t="s">
        <v>228</v>
      </c>
      <c r="E343" s="205" t="s">
        <v>228</v>
      </c>
      <c r="F343" s="208" t="s">
        <v>227</v>
      </c>
      <c r="G343" s="209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2">
        <v>14.3088</v>
      </c>
      <c r="E344" s="212">
        <v>8.2672410000000003</v>
      </c>
      <c r="F344" s="210">
        <f>E344-D344</f>
        <v>-6.0415589999999995</v>
      </c>
      <c r="G344" s="211">
        <f>F344/D344*100</f>
        <v>-42.222681147266016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2">
        <v>18.944299999999998</v>
      </c>
      <c r="E345" s="212">
        <v>16.3186</v>
      </c>
      <c r="F345" s="210">
        <f>E345-D345</f>
        <v>-2.6256999999999984</v>
      </c>
      <c r="G345" s="211">
        <f>F345/D345*100</f>
        <v>-13.860105678225104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5" t="s">
        <v>228</v>
      </c>
      <c r="E346" s="205" t="s">
        <v>228</v>
      </c>
      <c r="F346" s="208" t="s">
        <v>228</v>
      </c>
      <c r="G346" s="208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5" t="s">
        <v>228</v>
      </c>
      <c r="E347" s="205" t="s">
        <v>228</v>
      </c>
      <c r="F347" s="208" t="s">
        <v>228</v>
      </c>
      <c r="G347" s="208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5" t="s">
        <v>228</v>
      </c>
      <c r="E348" s="205" t="s">
        <v>228</v>
      </c>
      <c r="F348" s="208" t="s">
        <v>228</v>
      </c>
      <c r="G348" s="208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3">
        <v>3157.076</v>
      </c>
      <c r="E349" s="213">
        <v>3213.9380000000001</v>
      </c>
      <c r="F349" s="109">
        <f>E349-D349</f>
        <v>56.86200000000008</v>
      </c>
      <c r="G349" s="109">
        <f>F349/D349*100</f>
        <v>1.8010969644063075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4">
        <f>D29-D64-D57</f>
        <v>206.08099999999999</v>
      </c>
      <c r="E350" s="214">
        <f>E29-E64-E57</f>
        <v>153.999</v>
      </c>
      <c r="F350" s="109">
        <f>E350-D350</f>
        <v>-52.081999999999994</v>
      </c>
      <c r="G350" s="109">
        <f>F350/D350*100</f>
        <v>-25.272586992493238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0" t="s">
        <v>228</v>
      </c>
      <c r="E352" s="200" t="s">
        <v>227</v>
      </c>
      <c r="F352" s="200" t="s">
        <v>227</v>
      </c>
      <c r="G352" s="200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0" t="s">
        <v>228</v>
      </c>
      <c r="E353" s="200" t="s">
        <v>227</v>
      </c>
      <c r="F353" s="200" t="s">
        <v>227</v>
      </c>
      <c r="G353" s="200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0" t="s">
        <v>228</v>
      </c>
      <c r="E354" s="200" t="s">
        <v>227</v>
      </c>
      <c r="F354" s="200" t="s">
        <v>227</v>
      </c>
      <c r="G354" s="200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0" t="s">
        <v>228</v>
      </c>
      <c r="E355" s="200" t="s">
        <v>227</v>
      </c>
      <c r="F355" s="200" t="s">
        <v>227</v>
      </c>
      <c r="G355" s="200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0" t="s">
        <v>228</v>
      </c>
      <c r="E357" s="200" t="s">
        <v>227</v>
      </c>
      <c r="F357" s="200" t="s">
        <v>227</v>
      </c>
      <c r="G357" s="200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0" t="s">
        <v>228</v>
      </c>
      <c r="E358" s="200" t="s">
        <v>227</v>
      </c>
      <c r="F358" s="200" t="s">
        <v>227</v>
      </c>
      <c r="G358" s="200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0" t="s">
        <v>228</v>
      </c>
      <c r="E359" s="200" t="s">
        <v>227</v>
      </c>
      <c r="F359" s="200" t="s">
        <v>227</v>
      </c>
      <c r="G359" s="200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0" t="s">
        <v>228</v>
      </c>
      <c r="E360" s="200" t="s">
        <v>227</v>
      </c>
      <c r="F360" s="200" t="s">
        <v>227</v>
      </c>
      <c r="G360" s="200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0" t="s">
        <v>228</v>
      </c>
      <c r="E361" s="200" t="s">
        <v>227</v>
      </c>
      <c r="F361" s="200" t="s">
        <v>227</v>
      </c>
      <c r="G361" s="200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0" t="s">
        <v>228</v>
      </c>
      <c r="E362" s="200" t="s">
        <v>227</v>
      </c>
      <c r="F362" s="200" t="s">
        <v>227</v>
      </c>
      <c r="G362" s="200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0" t="s">
        <v>228</v>
      </c>
      <c r="E363" s="200" t="s">
        <v>227</v>
      </c>
      <c r="F363" s="200" t="s">
        <v>227</v>
      </c>
      <c r="G363" s="200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0" t="s">
        <v>228</v>
      </c>
      <c r="E364" s="200" t="s">
        <v>227</v>
      </c>
      <c r="F364" s="200" t="s">
        <v>227</v>
      </c>
      <c r="G364" s="200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0" t="s">
        <v>228</v>
      </c>
      <c r="E365" s="200" t="s">
        <v>227</v>
      </c>
      <c r="F365" s="200" t="s">
        <v>227</v>
      </c>
      <c r="G365" s="200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0" t="s">
        <v>228</v>
      </c>
      <c r="E366" s="200" t="s">
        <v>227</v>
      </c>
      <c r="F366" s="200" t="s">
        <v>227</v>
      </c>
      <c r="G366" s="200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5" t="s">
        <v>227</v>
      </c>
      <c r="E367" s="215" t="s">
        <v>227</v>
      </c>
      <c r="F367" s="84"/>
      <c r="G367" s="84"/>
      <c r="H367" s="95"/>
    </row>
    <row r="368" spans="1:8" x14ac:dyDescent="0.25">
      <c r="A368" s="278" t="s">
        <v>591</v>
      </c>
      <c r="B368" s="279"/>
      <c r="C368" s="279"/>
      <c r="D368" s="279"/>
      <c r="E368" s="279"/>
      <c r="F368" s="279"/>
      <c r="G368" s="279"/>
      <c r="H368" s="280"/>
    </row>
    <row r="369" spans="1:8" ht="16.5" thickBot="1" x14ac:dyDescent="0.3">
      <c r="A369" s="278"/>
      <c r="B369" s="279"/>
      <c r="C369" s="279"/>
      <c r="D369" s="279"/>
      <c r="E369" s="279"/>
      <c r="F369" s="279"/>
      <c r="G369" s="279"/>
      <c r="H369" s="280"/>
    </row>
    <row r="370" spans="1:8" s="10" customFormat="1" ht="67.5" customHeight="1" x14ac:dyDescent="0.25">
      <c r="A370" s="281" t="s">
        <v>9</v>
      </c>
      <c r="B370" s="283" t="s">
        <v>10</v>
      </c>
      <c r="C370" s="285" t="s">
        <v>11</v>
      </c>
      <c r="D370" s="287" t="s">
        <v>704</v>
      </c>
      <c r="E370" s="288"/>
      <c r="F370" s="289" t="s">
        <v>12</v>
      </c>
      <c r="G370" s="290"/>
      <c r="H370" s="291" t="s">
        <v>13</v>
      </c>
    </row>
    <row r="371" spans="1:8" s="10" customFormat="1" ht="31.5" x14ac:dyDescent="0.25">
      <c r="A371" s="282"/>
      <c r="B371" s="284"/>
      <c r="C371" s="286"/>
      <c r="D371" s="216" t="s">
        <v>702</v>
      </c>
      <c r="E371" s="217" t="s">
        <v>703</v>
      </c>
      <c r="F371" s="218" t="s">
        <v>14</v>
      </c>
      <c r="G371" s="216" t="s">
        <v>15</v>
      </c>
      <c r="H371" s="292"/>
    </row>
    <row r="372" spans="1:8" ht="16.5" thickBot="1" x14ac:dyDescent="0.3">
      <c r="A372" s="44">
        <v>1</v>
      </c>
      <c r="B372" s="16">
        <v>2</v>
      </c>
      <c r="C372" s="45">
        <v>3</v>
      </c>
      <c r="D372" s="219">
        <v>4</v>
      </c>
      <c r="E372" s="220">
        <v>5</v>
      </c>
      <c r="F372" s="221">
        <v>6</v>
      </c>
      <c r="G372" s="221">
        <v>7</v>
      </c>
      <c r="H372" s="222">
        <v>8</v>
      </c>
    </row>
    <row r="373" spans="1:8" x14ac:dyDescent="0.25">
      <c r="A373" s="293" t="s">
        <v>592</v>
      </c>
      <c r="B373" s="294"/>
      <c r="C373" s="97" t="s">
        <v>20</v>
      </c>
      <c r="D373" s="254">
        <f>D374+D431</f>
        <v>32.891999999999996</v>
      </c>
      <c r="E373" s="223">
        <f>E374+E431</f>
        <v>15.201000000000001</v>
      </c>
      <c r="F373" s="224">
        <f t="shared" ref="F373:F376" si="54">E373-D373</f>
        <v>-17.690999999999995</v>
      </c>
      <c r="G373" s="225">
        <f t="shared" ref="G373:G374" si="55">F373/D373*100</f>
        <v>-53.785114921561473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55">
        <f>D375+D399+D427+D428</f>
        <v>32.891999999999996</v>
      </c>
      <c r="E374" s="226">
        <f>E375+E399+E427+E428</f>
        <v>15.201000000000001</v>
      </c>
      <c r="F374" s="224">
        <f t="shared" si="54"/>
        <v>-17.690999999999995</v>
      </c>
      <c r="G374" s="225">
        <f t="shared" si="55"/>
        <v>-53.785114921561473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56">
        <f>SUM(D376,D394,D398)</f>
        <v>0</v>
      </c>
      <c r="E375" s="228">
        <f>E376+E394+E398</f>
        <v>0</v>
      </c>
      <c r="F375" s="229">
        <f t="shared" si="54"/>
        <v>0</v>
      </c>
      <c r="G375" s="230">
        <f t="shared" ref="G375:G376" si="56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7">SUM(D377,D381:D384,D389:D391)</f>
        <v>0</v>
      </c>
      <c r="E376" s="231">
        <f t="shared" ref="E376" si="58">SUM(E377,E381:E384,E389:E391)</f>
        <v>0</v>
      </c>
      <c r="F376" s="229">
        <f t="shared" si="54"/>
        <v>0</v>
      </c>
      <c r="G376" s="230">
        <f t="shared" si="56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2">
        <f>E378+E379+E380</f>
        <v>0</v>
      </c>
      <c r="F377" s="232">
        <f>F378+F379+F380</f>
        <v>0</v>
      </c>
      <c r="G377" s="230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3" t="s">
        <v>228</v>
      </c>
      <c r="E378" s="232">
        <v>0</v>
      </c>
      <c r="F378" s="232">
        <v>0</v>
      </c>
      <c r="G378" s="230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3" t="s">
        <v>228</v>
      </c>
      <c r="E379" s="232">
        <v>0</v>
      </c>
      <c r="F379" s="232">
        <v>0</v>
      </c>
      <c r="G379" s="230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3" t="s">
        <v>228</v>
      </c>
      <c r="E380" s="232">
        <v>0</v>
      </c>
      <c r="F380" s="232">
        <v>0</v>
      </c>
      <c r="G380" s="230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3" t="s">
        <v>228</v>
      </c>
      <c r="E381" s="232">
        <v>0</v>
      </c>
      <c r="F381" s="232">
        <v>0</v>
      </c>
      <c r="G381" s="230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3">
        <v>0</v>
      </c>
      <c r="E382" s="234">
        <v>0</v>
      </c>
      <c r="F382" s="229">
        <f t="shared" ref="F382" si="59">E382-D382</f>
        <v>0</v>
      </c>
      <c r="G382" s="230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3" t="s">
        <v>228</v>
      </c>
      <c r="E383" s="234">
        <v>0</v>
      </c>
      <c r="F383" s="109"/>
      <c r="G383" s="230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3">
        <f>D387</f>
        <v>0</v>
      </c>
      <c r="E384" s="234">
        <f>E385+E387</f>
        <v>0</v>
      </c>
      <c r="F384" s="229">
        <f t="shared" ref="F384" si="60">E384-D384</f>
        <v>0</v>
      </c>
      <c r="G384" s="235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3">
        <v>0</v>
      </c>
      <c r="E385" s="234">
        <v>0</v>
      </c>
      <c r="F385" s="234">
        <v>0</v>
      </c>
      <c r="G385" s="235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3">
        <v>0</v>
      </c>
      <c r="E386" s="234">
        <v>0</v>
      </c>
      <c r="F386" s="234">
        <v>0</v>
      </c>
      <c r="G386" s="235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3">
        <v>0</v>
      </c>
      <c r="E387" s="234">
        <v>0</v>
      </c>
      <c r="F387" s="229">
        <f t="shared" ref="F387" si="61">E387-D387</f>
        <v>0</v>
      </c>
      <c r="G387" s="235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6">
        <v>0</v>
      </c>
      <c r="E388" s="232">
        <v>0</v>
      </c>
      <c r="F388" s="232">
        <v>0</v>
      </c>
      <c r="G388" s="230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3" t="s">
        <v>228</v>
      </c>
      <c r="E389" s="232">
        <v>0</v>
      </c>
      <c r="F389" s="232">
        <v>0</v>
      </c>
      <c r="G389" s="230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3" t="s">
        <v>228</v>
      </c>
      <c r="E390" s="232">
        <v>0</v>
      </c>
      <c r="F390" s="232">
        <v>0</v>
      </c>
      <c r="G390" s="230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3" t="s">
        <v>228</v>
      </c>
      <c r="E391" s="232">
        <f>E392+E393</f>
        <v>0</v>
      </c>
      <c r="F391" s="232">
        <f>F392+F393</f>
        <v>0</v>
      </c>
      <c r="G391" s="230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3" t="s">
        <v>228</v>
      </c>
      <c r="E392" s="232">
        <v>0</v>
      </c>
      <c r="F392" s="232">
        <v>0</v>
      </c>
      <c r="G392" s="230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3" t="s">
        <v>228</v>
      </c>
      <c r="E393" s="232">
        <v>0</v>
      </c>
      <c r="F393" s="232">
        <v>0</v>
      </c>
      <c r="G393" s="230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3" t="s">
        <v>228</v>
      </c>
      <c r="E394" s="232">
        <f>E395+E396+E397</f>
        <v>0</v>
      </c>
      <c r="F394" s="232">
        <f>F395+F396+F397</f>
        <v>0</v>
      </c>
      <c r="G394" s="230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3" t="s">
        <v>228</v>
      </c>
      <c r="E395" s="232">
        <v>0</v>
      </c>
      <c r="F395" s="232">
        <v>0</v>
      </c>
      <c r="G395" s="230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3" t="s">
        <v>228</v>
      </c>
      <c r="E396" s="232">
        <v>0</v>
      </c>
      <c r="F396" s="232">
        <v>0</v>
      </c>
      <c r="G396" s="230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3" t="s">
        <v>228</v>
      </c>
      <c r="E397" s="232">
        <v>0</v>
      </c>
      <c r="F397" s="232">
        <v>0</v>
      </c>
      <c r="G397" s="230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3"/>
      <c r="E398" s="232">
        <v>0</v>
      </c>
      <c r="F398" s="232">
        <v>0</v>
      </c>
      <c r="G398" s="230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37">
        <f>SUM(D400,D413:D414)</f>
        <v>27.408999999999999</v>
      </c>
      <c r="E399" s="228">
        <f>E400+E413+E414</f>
        <v>12.88</v>
      </c>
      <c r="F399" s="238">
        <f t="shared" ref="F399:F400" si="62">E399-D399</f>
        <v>-14.528999999999998</v>
      </c>
      <c r="G399" s="239">
        <f t="shared" ref="G399:G400" si="63">F399/D399*100</f>
        <v>-53.008136013718122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70">
        <f>SUM(D401,D405:D410)</f>
        <v>27.408999999999999</v>
      </c>
      <c r="E400" s="183">
        <f>SUM(E401,E405:E410)</f>
        <v>12.88</v>
      </c>
      <c r="F400" s="229">
        <f t="shared" si="62"/>
        <v>-14.528999999999998</v>
      </c>
      <c r="G400" s="230">
        <f t="shared" si="63"/>
        <v>-53.008136013718122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2">
        <f>E402+E403+E404</f>
        <v>0</v>
      </c>
      <c r="F401" s="232">
        <f>F402+F403+F404</f>
        <v>0</v>
      </c>
      <c r="G401" s="230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2">
        <v>0</v>
      </c>
      <c r="F402" s="232">
        <v>0</v>
      </c>
      <c r="G402" s="230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2">
        <v>0</v>
      </c>
      <c r="F403" s="232">
        <v>0</v>
      </c>
      <c r="G403" s="230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2">
        <v>0</v>
      </c>
      <c r="F404" s="232">
        <v>0</v>
      </c>
      <c r="G404" s="230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2">
        <v>0</v>
      </c>
      <c r="F405" s="232">
        <v>0</v>
      </c>
      <c r="G405" s="230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0">
        <v>27.408999999999999</v>
      </c>
      <c r="E406" s="240">
        <v>12.88</v>
      </c>
      <c r="F406" s="241">
        <f t="shared" ref="F406" si="64">E406-D406</f>
        <v>-14.528999999999998</v>
      </c>
      <c r="G406" s="242">
        <f>F406/D406*100</f>
        <v>-53.008136013718122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4" t="s">
        <v>228</v>
      </c>
      <c r="E407" s="232">
        <v>0</v>
      </c>
      <c r="F407" s="232">
        <v>0</v>
      </c>
      <c r="G407" s="230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4" t="s">
        <v>228</v>
      </c>
      <c r="E408" s="232">
        <v>0</v>
      </c>
      <c r="F408" s="232">
        <v>0</v>
      </c>
      <c r="G408" s="230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4" t="s">
        <v>228</v>
      </c>
      <c r="E409" s="232">
        <v>0</v>
      </c>
      <c r="F409" s="232">
        <v>0</v>
      </c>
      <c r="G409" s="230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4" t="s">
        <v>228</v>
      </c>
      <c r="E410" s="232">
        <f>E411+E412</f>
        <v>0</v>
      </c>
      <c r="F410" s="232">
        <f>F411+F412</f>
        <v>0</v>
      </c>
      <c r="G410" s="230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4" t="s">
        <v>228</v>
      </c>
      <c r="E411" s="232">
        <v>0</v>
      </c>
      <c r="F411" s="232">
        <v>0</v>
      </c>
      <c r="G411" s="230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4" t="s">
        <v>228</v>
      </c>
      <c r="E412" s="232">
        <v>0</v>
      </c>
      <c r="F412" s="232">
        <v>0</v>
      </c>
      <c r="G412" s="230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4" t="s">
        <v>228</v>
      </c>
      <c r="E413" s="232">
        <v>0</v>
      </c>
      <c r="F413" s="232">
        <v>0</v>
      </c>
      <c r="G413" s="230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4" t="s">
        <v>228</v>
      </c>
      <c r="E414" s="232">
        <f>E415+E419+E420+E421+E422+E423+E424</f>
        <v>0</v>
      </c>
      <c r="F414" s="232">
        <f>F415+F419+F420+F421+F422+F423+F424</f>
        <v>0</v>
      </c>
      <c r="G414" s="230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4" t="s">
        <v>228</v>
      </c>
      <c r="E415" s="232">
        <f>E416+E417+E418</f>
        <v>0</v>
      </c>
      <c r="F415" s="232">
        <f>F416+F417+F418</f>
        <v>0</v>
      </c>
      <c r="G415" s="230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4" t="s">
        <v>228</v>
      </c>
      <c r="E416" s="232">
        <v>0</v>
      </c>
      <c r="F416" s="232">
        <v>0</v>
      </c>
      <c r="G416" s="230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4" t="s">
        <v>228</v>
      </c>
      <c r="E417" s="232">
        <v>0</v>
      </c>
      <c r="F417" s="232">
        <v>0</v>
      </c>
      <c r="G417" s="230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4" t="s">
        <v>228</v>
      </c>
      <c r="E418" s="232">
        <v>0</v>
      </c>
      <c r="F418" s="232">
        <v>0</v>
      </c>
      <c r="G418" s="230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4" t="s">
        <v>228</v>
      </c>
      <c r="E419" s="232">
        <v>0</v>
      </c>
      <c r="F419" s="232">
        <v>0</v>
      </c>
      <c r="G419" s="230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4" t="s">
        <v>228</v>
      </c>
      <c r="E420" s="232">
        <v>0</v>
      </c>
      <c r="F420" s="232">
        <v>0</v>
      </c>
      <c r="G420" s="230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4" t="s">
        <v>228</v>
      </c>
      <c r="E421" s="232">
        <v>0</v>
      </c>
      <c r="F421" s="232">
        <v>0</v>
      </c>
      <c r="G421" s="230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4" t="s">
        <v>228</v>
      </c>
      <c r="E422" s="232">
        <v>0</v>
      </c>
      <c r="F422" s="232">
        <v>0</v>
      </c>
      <c r="G422" s="230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4" t="s">
        <v>228</v>
      </c>
      <c r="E423" s="232">
        <v>0</v>
      </c>
      <c r="F423" s="232">
        <v>0</v>
      </c>
      <c r="G423" s="230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4" t="s">
        <v>228</v>
      </c>
      <c r="E424" s="232">
        <f>E425+E426</f>
        <v>0</v>
      </c>
      <c r="F424" s="232">
        <f>F425+F426</f>
        <v>0</v>
      </c>
      <c r="G424" s="230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4" t="s">
        <v>228</v>
      </c>
      <c r="E425" s="232">
        <v>0</v>
      </c>
      <c r="F425" s="232">
        <v>0</v>
      </c>
      <c r="G425" s="230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4" t="s">
        <v>228</v>
      </c>
      <c r="E426" s="232">
        <v>0</v>
      </c>
      <c r="F426" s="232">
        <v>0</v>
      </c>
      <c r="G426" s="230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27">
        <v>5.4829999999999997</v>
      </c>
      <c r="E427" s="240">
        <v>2.3210000000000002</v>
      </c>
      <c r="F427" s="224">
        <f t="shared" ref="F427" si="65">E427-D427</f>
        <v>-3.1619999999999995</v>
      </c>
      <c r="G427" s="225">
        <f>F427/D427*100</f>
        <v>-57.669159219405429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3">
        <v>0</v>
      </c>
      <c r="E428" s="232">
        <f>E429+E430</f>
        <v>0</v>
      </c>
      <c r="F428" s="232">
        <f>F429+F430</f>
        <v>0</v>
      </c>
      <c r="G428" s="230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3">
        <v>0</v>
      </c>
      <c r="E429" s="232">
        <v>0</v>
      </c>
      <c r="F429" s="232">
        <v>0</v>
      </c>
      <c r="G429" s="230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4">
        <v>0</v>
      </c>
      <c r="E430" s="232">
        <v>0</v>
      </c>
      <c r="F430" s="232">
        <v>0</v>
      </c>
      <c r="G430" s="230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6">
        <f>D432+D433+D434+D435+D436+D441+D442</f>
        <v>0</v>
      </c>
      <c r="E431" s="226">
        <f>E432+E433+E434+E435+E436+E441+E442</f>
        <v>0</v>
      </c>
      <c r="F431" s="226">
        <f>F432+F433+F434+F435+F436+F441+F442</f>
        <v>0</v>
      </c>
      <c r="G431" s="225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4">
        <v>0</v>
      </c>
      <c r="E432" s="232">
        <v>0</v>
      </c>
      <c r="F432" s="232">
        <v>0</v>
      </c>
      <c r="G432" s="230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4">
        <v>0</v>
      </c>
      <c r="E433" s="232">
        <v>0</v>
      </c>
      <c r="F433" s="232">
        <v>0</v>
      </c>
      <c r="G433" s="230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4">
        <v>0</v>
      </c>
      <c r="E434" s="232">
        <v>0</v>
      </c>
      <c r="F434" s="232">
        <v>0</v>
      </c>
      <c r="G434" s="230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4">
        <v>0</v>
      </c>
      <c r="E435" s="232">
        <v>0</v>
      </c>
      <c r="F435" s="232">
        <v>0</v>
      </c>
      <c r="G435" s="230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4">
        <v>0</v>
      </c>
      <c r="E436" s="232">
        <f>E437+E439</f>
        <v>0</v>
      </c>
      <c r="F436" s="232">
        <f>F437+F439</f>
        <v>0</v>
      </c>
      <c r="G436" s="230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4">
        <v>0</v>
      </c>
      <c r="E437" s="232">
        <v>0</v>
      </c>
      <c r="F437" s="232">
        <v>0</v>
      </c>
      <c r="G437" s="230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4">
        <v>0</v>
      </c>
      <c r="E438" s="232">
        <v>0</v>
      </c>
      <c r="F438" s="232">
        <v>0</v>
      </c>
      <c r="G438" s="230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4">
        <v>0</v>
      </c>
      <c r="E439" s="232">
        <v>0</v>
      </c>
      <c r="F439" s="232">
        <v>0</v>
      </c>
      <c r="G439" s="230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4">
        <v>0</v>
      </c>
      <c r="E440" s="232">
        <v>0</v>
      </c>
      <c r="F440" s="232">
        <v>0</v>
      </c>
      <c r="G440" s="230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4">
        <v>0</v>
      </c>
      <c r="E441" s="232">
        <v>0</v>
      </c>
      <c r="F441" s="232">
        <v>0</v>
      </c>
      <c r="G441" s="230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4">
        <v>0</v>
      </c>
      <c r="E442" s="245">
        <v>0</v>
      </c>
      <c r="F442" s="245">
        <v>0</v>
      </c>
      <c r="G442" s="246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47" t="s">
        <v>498</v>
      </c>
      <c r="E443" s="247" t="s">
        <v>498</v>
      </c>
      <c r="F443" s="248" t="s">
        <v>498</v>
      </c>
      <c r="G443" s="249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4">
        <f t="shared" ref="D444" si="66">SUM(D445:D447)</f>
        <v>0</v>
      </c>
      <c r="E444" s="250">
        <f t="shared" ref="E444" si="67">SUM(E445:E447)</f>
        <v>0</v>
      </c>
      <c r="F444" s="251">
        <f t="shared" ref="F444" si="68">E444-D444</f>
        <v>0</v>
      </c>
      <c r="G444" s="230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4" t="s">
        <v>228</v>
      </c>
      <c r="E445" s="250">
        <v>0</v>
      </c>
      <c r="F445" s="251"/>
      <c r="G445" s="230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4"/>
      <c r="E446" s="229">
        <v>0</v>
      </c>
      <c r="F446" s="251" t="s">
        <v>227</v>
      </c>
      <c r="G446" s="230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4" t="s">
        <v>228</v>
      </c>
      <c r="E447" s="229">
        <v>0</v>
      </c>
      <c r="F447" s="251" t="s">
        <v>227</v>
      </c>
      <c r="G447" s="230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4" t="s">
        <v>228</v>
      </c>
      <c r="E448" s="229">
        <v>0</v>
      </c>
      <c r="F448" s="251" t="s">
        <v>227</v>
      </c>
      <c r="G448" s="230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4" t="s">
        <v>228</v>
      </c>
      <c r="E449" s="229">
        <v>0</v>
      </c>
      <c r="F449" s="251" t="s">
        <v>227</v>
      </c>
      <c r="G449" s="230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4" t="s">
        <v>228</v>
      </c>
      <c r="E450" s="229">
        <v>0</v>
      </c>
      <c r="F450" s="251" t="s">
        <v>227</v>
      </c>
      <c r="G450" s="230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4" t="s">
        <v>228</v>
      </c>
      <c r="E451" s="252">
        <v>0</v>
      </c>
      <c r="F451" s="253" t="s">
        <v>227</v>
      </c>
      <c r="G451" s="246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295" t="s">
        <v>691</v>
      </c>
      <c r="B455" s="295"/>
      <c r="C455" s="295"/>
      <c r="D455" s="295"/>
      <c r="E455" s="295"/>
      <c r="F455" s="295"/>
      <c r="G455" s="295"/>
      <c r="H455" s="295"/>
    </row>
    <row r="456" spans="1:8" x14ac:dyDescent="0.25">
      <c r="A456" s="295" t="s">
        <v>692</v>
      </c>
      <c r="B456" s="295"/>
      <c r="C456" s="295"/>
      <c r="D456" s="295"/>
      <c r="E456" s="295"/>
      <c r="F456" s="295"/>
      <c r="G456" s="295"/>
      <c r="H456" s="295"/>
    </row>
    <row r="457" spans="1:8" ht="35.25" customHeight="1" x14ac:dyDescent="0.25">
      <c r="A457" s="295" t="s">
        <v>693</v>
      </c>
      <c r="B457" s="295"/>
      <c r="C457" s="295"/>
      <c r="D457" s="295"/>
      <c r="E457" s="295"/>
      <c r="F457" s="295"/>
      <c r="G457" s="295"/>
      <c r="H457" s="295"/>
    </row>
    <row r="458" spans="1:8" ht="35.25" customHeight="1" x14ac:dyDescent="0.25">
      <c r="A458" s="296" t="s">
        <v>694</v>
      </c>
      <c r="B458" s="296"/>
      <c r="C458" s="296"/>
      <c r="D458" s="296"/>
      <c r="E458" s="296"/>
      <c r="F458" s="296"/>
      <c r="G458" s="296"/>
      <c r="H458" s="296"/>
    </row>
    <row r="459" spans="1:8" ht="53.25" customHeight="1" x14ac:dyDescent="0.25">
      <c r="A459" s="274" t="s">
        <v>695</v>
      </c>
      <c r="B459" s="274"/>
      <c r="C459" s="274"/>
      <c r="D459" s="274"/>
      <c r="E459" s="274"/>
      <c r="F459" s="274"/>
      <c r="G459" s="274"/>
      <c r="H459" s="274"/>
    </row>
  </sheetData>
  <mergeCells count="28"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2024-11-05T05:29:57Z</dcterms:modified>
</cp:coreProperties>
</file>